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▲더올림\"/>
    </mc:Choice>
  </mc:AlternateContent>
  <bookViews>
    <workbookView xWindow="0" yWindow="0" windowWidth="28800" windowHeight="12285"/>
  </bookViews>
  <sheets>
    <sheet name="국정도서 수정보완 대조표" sheetId="4" r:id="rId1"/>
    <sheet name="수정보완 내용 통계" sheetId="5" r:id="rId2"/>
    <sheet name="표준도서명" sheetId="2" r:id="rId3"/>
    <sheet name="사용설명서" sheetId="3" r:id="rId4"/>
  </sheets>
  <definedNames>
    <definedName name="_xlnm.Print_Area" localSheetId="2">표준도서명!$A$1:$K$578</definedName>
  </definedNames>
  <calcPr calcId="162913"/>
</workbook>
</file>

<file path=xl/calcChain.xml><?xml version="1.0" encoding="utf-8"?>
<calcChain xmlns="http://schemas.openxmlformats.org/spreadsheetml/2006/main">
  <c r="C4" i="5" l="1"/>
  <c r="C5" i="5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E14" i="5" l="1"/>
  <c r="E13" i="5" l="1"/>
  <c r="H3" i="5"/>
  <c r="G29" i="5"/>
  <c r="H29" i="5" s="1"/>
  <c r="G28" i="5"/>
  <c r="G27" i="5"/>
  <c r="G26" i="5"/>
  <c r="G25" i="5"/>
  <c r="G24" i="5"/>
  <c r="G23" i="5"/>
  <c r="G22" i="5"/>
  <c r="G21" i="5"/>
  <c r="G20" i="5"/>
  <c r="I14" i="5"/>
  <c r="I13" i="5"/>
  <c r="I10" i="5"/>
  <c r="E12" i="5"/>
  <c r="C3" i="5"/>
  <c r="I12" i="5"/>
  <c r="I11" i="5"/>
  <c r="E10" i="5"/>
  <c r="E11" i="5"/>
  <c r="H27" i="5" l="1"/>
  <c r="H25" i="5"/>
  <c r="H20" i="5"/>
  <c r="E15" i="5"/>
  <c r="I15" i="5"/>
  <c r="H5" i="5"/>
  <c r="H6" i="5"/>
  <c r="H4" i="5"/>
  <c r="H30" i="5" l="1"/>
  <c r="H16" i="5"/>
</calcChain>
</file>

<file path=xl/comments1.xml><?xml version="1.0" encoding="utf-8"?>
<comments xmlns="http://schemas.openxmlformats.org/spreadsheetml/2006/main">
  <authors>
    <author>SAMSUNG</author>
  </authors>
  <commentList>
    <comment ref="G49" authorId="0" shapeId="0">
      <text>
        <r>
          <rPr>
            <b/>
            <sz val="9"/>
            <color indexed="81"/>
            <rFont val="돋움"/>
            <family val="3"/>
            <charset val="129"/>
          </rPr>
          <t>수정·보완이 내용에 영향을 미치지 않는 범위
(예: 색 보정, 편집·교열, 판권란 등)</t>
        </r>
      </text>
    </comment>
    <comment ref="H49" authorId="0" shapeId="0">
      <text>
        <r>
          <rPr>
            <sz val="9"/>
            <color indexed="81"/>
            <rFont val="돋움"/>
            <family val="3"/>
            <charset val="129"/>
          </rPr>
          <t>판권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교과서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내용과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관련한된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사람의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소속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</t>
        </r>
      </text>
    </comment>
    <comment ref="L49" authorId="0" shapeId="0">
      <text>
        <r>
          <rPr>
            <b/>
            <sz val="9"/>
            <color indexed="81"/>
            <rFont val="돋움"/>
            <family val="3"/>
            <charset val="129"/>
          </rPr>
          <t>수정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보완이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영향을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범위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용어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개념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설명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삽화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사진의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M49" authorId="0" shapeId="0">
      <text>
        <r>
          <rPr>
            <sz val="9"/>
            <color indexed="81"/>
            <rFont val="돋움"/>
            <family val="3"/>
            <charset val="129"/>
          </rPr>
          <t>내용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기술에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수정·보완</t>
        </r>
      </text>
    </comment>
    <comment ref="H50" authorId="0" shapeId="0">
      <text>
        <r>
          <rPr>
            <sz val="9"/>
            <color indexed="81"/>
            <rFont val="돋움"/>
            <family val="3"/>
            <charset val="129"/>
          </rPr>
          <t>명칭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오타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</t>
        </r>
      </text>
    </comment>
    <comment ref="H51" authorId="0" shapeId="0">
      <text>
        <r>
          <rPr>
            <sz val="9"/>
            <color indexed="81"/>
            <rFont val="돋움"/>
            <family val="3"/>
            <charset val="129"/>
          </rPr>
          <t>교과서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관련자료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출처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개정등에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2" authorId="0" shapeId="0">
      <text>
        <r>
          <rPr>
            <sz val="9"/>
            <color indexed="81"/>
            <rFont val="돋움"/>
            <family val="3"/>
            <charset val="129"/>
          </rPr>
          <t>외래어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띄어쓰기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따른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</t>
        </r>
      </text>
    </comment>
    <comment ref="M52" authorId="0" shapeId="0">
      <text>
        <r>
          <rPr>
            <sz val="9"/>
            <color indexed="81"/>
            <rFont val="돋움"/>
            <family val="3"/>
            <charset val="129"/>
          </rPr>
          <t>기준이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자료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원서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등의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내용의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수정·보완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<sst xmlns="http://schemas.openxmlformats.org/spreadsheetml/2006/main" count="1593" uniqueCount="476">
  <si>
    <t>학교급</t>
  </si>
  <si>
    <t>교육과정</t>
  </si>
  <si>
    <t>출판사</t>
  </si>
  <si>
    <t>초판일</t>
  </si>
  <si>
    <t>판쇄</t>
  </si>
  <si>
    <t>영역(대단원)</t>
  </si>
  <si>
    <t>중단원</t>
  </si>
  <si>
    <t>쪽</t>
  </si>
  <si>
    <t>현행내용</t>
  </si>
  <si>
    <t>정정항목</t>
  </si>
  <si>
    <t>세부정정항목</t>
  </si>
  <si>
    <t>정정사유</t>
  </si>
  <si>
    <t>수정요청일</t>
  </si>
  <si>
    <t>인쇄반영일</t>
  </si>
  <si>
    <t>교과서</t>
  </si>
  <si>
    <t>고등학교</t>
  </si>
  <si>
    <t>내용수정</t>
  </si>
  <si>
    <t>국가사회적요구사항</t>
  </si>
  <si>
    <t>교육청승인일</t>
    <phoneticPr fontId="4" type="noConversion"/>
  </si>
  <si>
    <t>국,검,인</t>
  </si>
  <si>
    <t>도서 종류</t>
  </si>
  <si>
    <t>초등학교</t>
  </si>
  <si>
    <t>지도서</t>
  </si>
  <si>
    <t>중학교</t>
    <phoneticPr fontId="4" type="noConversion"/>
  </si>
  <si>
    <t>고등학교</t>
    <phoneticPr fontId="4" type="noConversion"/>
  </si>
  <si>
    <t>출판사</t>
    <phoneticPr fontId="4" type="noConversion"/>
  </si>
  <si>
    <t>교/지/디</t>
    <phoneticPr fontId="4" type="noConversion"/>
  </si>
  <si>
    <t>정정항목</t>
    <phoneticPr fontId="4" type="noConversion"/>
  </si>
  <si>
    <t>단순수정</t>
    <phoneticPr fontId="4" type="noConversion"/>
  </si>
  <si>
    <t>내용수정</t>
    <phoneticPr fontId="4" type="noConversion"/>
  </si>
  <si>
    <t>세부정정항목</t>
    <phoneticPr fontId="4" type="noConversion"/>
  </si>
  <si>
    <t>권리관계</t>
  </si>
  <si>
    <t>권리관계</t>
    <phoneticPr fontId="4" type="noConversion"/>
  </si>
  <si>
    <t>명칭</t>
    <phoneticPr fontId="4" type="noConversion"/>
  </si>
  <si>
    <t>자료</t>
    <phoneticPr fontId="4" type="noConversion"/>
  </si>
  <si>
    <t>표기표현</t>
    <phoneticPr fontId="4" type="noConversion"/>
  </si>
  <si>
    <t>정정사유</t>
    <phoneticPr fontId="4" type="noConversion"/>
  </si>
  <si>
    <t>국가사회적요구사항</t>
    <phoneticPr fontId="4" type="noConversion"/>
  </si>
  <si>
    <t>자체수정</t>
    <phoneticPr fontId="4" type="noConversion"/>
  </si>
  <si>
    <t>민원요청</t>
    <phoneticPr fontId="4" type="noConversion"/>
  </si>
  <si>
    <t>(주)고려출판</t>
  </si>
  <si>
    <t>(주)교문사</t>
  </si>
  <si>
    <t>(주)교학사</t>
  </si>
  <si>
    <t>교학연구사</t>
  </si>
  <si>
    <t>(주)금성출판사</t>
  </si>
  <si>
    <t>(주)능률교육</t>
  </si>
  <si>
    <t>대일도서</t>
  </si>
  <si>
    <t>도서출판 대학서림</t>
  </si>
  <si>
    <t>(주)미래엔</t>
  </si>
  <si>
    <t>동진음악출판사</t>
  </si>
  <si>
    <t>(주)동화사</t>
  </si>
  <si>
    <t>(주)교학도서</t>
  </si>
  <si>
    <t>(주)디딤돌교육</t>
  </si>
  <si>
    <t>(주)문원각</t>
  </si>
  <si>
    <t>민중서림</t>
  </si>
  <si>
    <t>(주)박영사</t>
  </si>
  <si>
    <t>법문사</t>
  </si>
  <si>
    <t>(주)보진재</t>
  </si>
  <si>
    <t>부민문화사</t>
  </si>
  <si>
    <t>(주)블랙박스</t>
  </si>
  <si>
    <t>(주)도서출판삶과꿈</t>
  </si>
  <si>
    <t>(주)삼양미디어</t>
  </si>
  <si>
    <t>(주)삼화출판사</t>
  </si>
  <si>
    <t>상문사</t>
  </si>
  <si>
    <t>상문연구사</t>
  </si>
  <si>
    <t>(주)생능출판사</t>
  </si>
  <si>
    <t>성안당</t>
  </si>
  <si>
    <t>(주)성지문화사</t>
  </si>
  <si>
    <t>세계문화사</t>
  </si>
  <si>
    <t>세광음악출판사</t>
  </si>
  <si>
    <t>세기문화사</t>
  </si>
  <si>
    <t>(주)시공사</t>
  </si>
  <si>
    <t>시사중국어사</t>
  </si>
  <si>
    <t>(주)신원문화사</t>
  </si>
  <si>
    <t>도서출판신유</t>
  </si>
  <si>
    <t>(주)아침나라</t>
  </si>
  <si>
    <t>도서출판업투</t>
  </si>
  <si>
    <t>(주)영진닷컴</t>
  </si>
  <si>
    <t>(주)예지각</t>
  </si>
  <si>
    <t>(주)와이비엠</t>
  </si>
  <si>
    <t>(주)이젠미디어</t>
  </si>
  <si>
    <t>일진사</t>
  </si>
  <si>
    <t>(주)장원교육</t>
  </si>
  <si>
    <t>정진출판사</t>
  </si>
  <si>
    <t>(주)중앙교육진흥연구소</t>
  </si>
  <si>
    <t>지구문화사</t>
  </si>
  <si>
    <t>도서출판지우사</t>
  </si>
  <si>
    <t>(주)지학사</t>
  </si>
  <si>
    <t>도서출판지학사</t>
  </si>
  <si>
    <t>(주)진명출판사</t>
  </si>
  <si>
    <t>(주)천재교육</t>
  </si>
  <si>
    <t>청문각출판사</t>
  </si>
  <si>
    <t>(주)포넷</t>
  </si>
  <si>
    <t>도서출판태성</t>
  </si>
  <si>
    <t>태림출판사</t>
  </si>
  <si>
    <t>학문출판</t>
  </si>
  <si>
    <t>학연사</t>
  </si>
  <si>
    <t>한서출판사</t>
  </si>
  <si>
    <t>(주)탄탄교육</t>
  </si>
  <si>
    <t>현대음악출판사</t>
  </si>
  <si>
    <t>(주)현대영어사</t>
  </si>
  <si>
    <t>도서출판형설</t>
  </si>
  <si>
    <t>형설출판사</t>
  </si>
  <si>
    <t>형설아이</t>
  </si>
  <si>
    <t>향우산업</t>
  </si>
  <si>
    <t>한국과학창의재단</t>
  </si>
  <si>
    <t>(주)대교</t>
  </si>
  <si>
    <t>(주)다락원</t>
  </si>
  <si>
    <t>(주)비상교육</t>
  </si>
  <si>
    <t>(주)새롬교육</t>
  </si>
  <si>
    <t>(주)웅진씽크빅</t>
  </si>
  <si>
    <t>(주)좋은책신사고</t>
  </si>
  <si>
    <t>(주)천재문화</t>
  </si>
  <si>
    <t>박문각</t>
  </si>
  <si>
    <t>(주)에듀왕</t>
  </si>
  <si>
    <t>(주)진학사</t>
  </si>
  <si>
    <t>HappyHouse</t>
  </si>
  <si>
    <t>(주)유웨이중앙교육</t>
  </si>
  <si>
    <t>(주)창비</t>
  </si>
  <si>
    <t>(주)해냄에듀</t>
  </si>
  <si>
    <t>영진미디어</t>
  </si>
  <si>
    <t>(주)넥서스</t>
  </si>
  <si>
    <t>동아지도</t>
  </si>
  <si>
    <t>미진사</t>
  </si>
  <si>
    <t>시사일본어사</t>
  </si>
  <si>
    <t>원교재사</t>
  </si>
  <si>
    <t>현대음악</t>
  </si>
  <si>
    <t>도서출판들샘</t>
  </si>
  <si>
    <t>성림출판사</t>
  </si>
  <si>
    <t>(주)한솔교육</t>
  </si>
  <si>
    <t>씨마스</t>
  </si>
  <si>
    <t>(주)두배의느낌</t>
  </si>
  <si>
    <t>(주)천재교과서</t>
  </si>
  <si>
    <t>(주)비상교평</t>
  </si>
  <si>
    <t>박영사</t>
  </si>
  <si>
    <t>(주)성전에듀앤컬처</t>
  </si>
  <si>
    <t>(주)비상교과서</t>
  </si>
  <si>
    <t>(주)대학서림</t>
  </si>
  <si>
    <t>(주)상상아카데미</t>
  </si>
  <si>
    <t>(주)체육과건강</t>
  </si>
  <si>
    <t>(주)성화출판사</t>
  </si>
  <si>
    <t>(주)대한북스</t>
  </si>
  <si>
    <t>(주)명우출판사</t>
  </si>
  <si>
    <t>(주)책의집그린코리아</t>
  </si>
  <si>
    <t>도서출판 형민사</t>
  </si>
  <si>
    <t>레인보우북스</t>
  </si>
  <si>
    <t>삼연기획</t>
  </si>
  <si>
    <t>성문출판사</t>
  </si>
  <si>
    <t>신진기획</t>
  </si>
  <si>
    <t>도서출판 현학사</t>
  </si>
  <si>
    <t>도서출판 공동체</t>
  </si>
  <si>
    <t>열린기획</t>
  </si>
  <si>
    <t>크라운출판사</t>
  </si>
  <si>
    <t>집문당</t>
  </si>
  <si>
    <t>서경인쇄사</t>
  </si>
  <si>
    <t>(주)대명사</t>
  </si>
  <si>
    <t>신문기획</t>
  </si>
  <si>
    <t>유진출판사</t>
  </si>
  <si>
    <t>제일사</t>
  </si>
  <si>
    <t>도서출판원미사</t>
  </si>
  <si>
    <t>반도인쇄사</t>
  </si>
  <si>
    <t>에스엔티미디어</t>
  </si>
  <si>
    <t>(주)서울교과서</t>
  </si>
  <si>
    <t>문예원</t>
  </si>
  <si>
    <t>(주)더존비즈아카데미</t>
  </si>
  <si>
    <t>에듀서울</t>
  </si>
  <si>
    <t>(주)시공미디어</t>
  </si>
  <si>
    <t>(사)한국시각장애인연합회</t>
  </si>
  <si>
    <t>(주)중앙교육</t>
  </si>
  <si>
    <t>교학사</t>
  </si>
  <si>
    <t>(주)음악과생활</t>
  </si>
  <si>
    <t>능률교과서</t>
  </si>
  <si>
    <t>웅보출판사</t>
  </si>
  <si>
    <t>(주)이오북스</t>
  </si>
  <si>
    <t>(주)좋은나무성품학교</t>
  </si>
  <si>
    <t>중앙입시교육연구원</t>
  </si>
  <si>
    <t>창의발전소</t>
  </si>
  <si>
    <t>(주)리베르스쿨</t>
  </si>
  <si>
    <t>미술과생활</t>
  </si>
  <si>
    <t>아바벨출판사</t>
  </si>
  <si>
    <t>도도북스</t>
  </si>
  <si>
    <t>(주)에듀코어</t>
  </si>
  <si>
    <t>(주)워드앤코드</t>
  </si>
  <si>
    <t>권별</t>
    <phoneticPr fontId="4" type="noConversion"/>
  </si>
  <si>
    <t>상</t>
    <phoneticPr fontId="4" type="noConversion"/>
  </si>
  <si>
    <t>중</t>
    <phoneticPr fontId="4" type="noConversion"/>
  </si>
  <si>
    <t>하</t>
    <phoneticPr fontId="4" type="noConversion"/>
  </si>
  <si>
    <t>번호</t>
    <phoneticPr fontId="4" type="noConversion"/>
  </si>
  <si>
    <t>위치</t>
    <phoneticPr fontId="4" type="noConversion"/>
  </si>
  <si>
    <t>본문</t>
  </si>
  <si>
    <t>본문</t>
    <phoneticPr fontId="4" type="noConversion"/>
  </si>
  <si>
    <t>자료</t>
    <phoneticPr fontId="4" type="noConversion"/>
  </si>
  <si>
    <t>날개</t>
    <phoneticPr fontId="4" type="noConversion"/>
  </si>
  <si>
    <t>대표저자</t>
    <phoneticPr fontId="4" type="noConversion"/>
  </si>
  <si>
    <t>위치</t>
    <phoneticPr fontId="4" type="noConversion"/>
  </si>
  <si>
    <t>기술</t>
    <phoneticPr fontId="4" type="noConversion"/>
  </si>
  <si>
    <t>상</t>
    <phoneticPr fontId="4" type="noConversion"/>
  </si>
  <si>
    <t>하</t>
    <phoneticPr fontId="4" type="noConversion"/>
  </si>
  <si>
    <r>
      <t>째줄</t>
    </r>
    <r>
      <rPr>
        <b/>
        <sz val="8"/>
        <color indexed="8"/>
        <rFont val="맑은 고딕"/>
        <family val="3"/>
        <charset val="129"/>
        <scheme val="minor"/>
      </rPr>
      <t>(숫자)</t>
    </r>
    <phoneticPr fontId="4" type="noConversion"/>
  </si>
  <si>
    <t>연도</t>
    <phoneticPr fontId="4" type="noConversion"/>
  </si>
  <si>
    <t>자료</t>
    <phoneticPr fontId="4" type="noConversion"/>
  </si>
  <si>
    <t>출전원전</t>
    <phoneticPr fontId="4" type="noConversion"/>
  </si>
  <si>
    <t>기타</t>
    <phoneticPr fontId="4" type="noConversion"/>
  </si>
  <si>
    <t>중학교</t>
  </si>
  <si>
    <t>상</t>
  </si>
  <si>
    <t>없음</t>
    <phoneticPr fontId="4" type="noConversion"/>
  </si>
  <si>
    <t>자료</t>
  </si>
  <si>
    <t>수정내용</t>
    <phoneticPr fontId="4" type="noConversion"/>
  </si>
  <si>
    <t>단순수정</t>
  </si>
  <si>
    <t>명칭</t>
  </si>
  <si>
    <t>기술</t>
  </si>
  <si>
    <t>기타</t>
    <phoneticPr fontId="4" type="noConversion"/>
  </si>
  <si>
    <t>중요</t>
    <phoneticPr fontId="4" type="noConversion"/>
  </si>
  <si>
    <r>
      <rPr>
        <sz val="11"/>
        <color indexed="8"/>
        <rFont val="맑은 고딕"/>
        <family val="3"/>
        <charset val="129"/>
      </rPr>
      <t>♣</t>
    </r>
    <r>
      <rPr>
        <sz val="11"/>
        <color indexed="8"/>
        <rFont val="맑은 고딕"/>
        <family val="2"/>
      </rPr>
      <t xml:space="preserve"> </t>
    </r>
    <r>
      <rPr>
        <sz val="11"/>
        <color indexed="8"/>
        <rFont val="맑은 고딕"/>
        <family val="2"/>
        <scheme val="minor"/>
      </rPr>
      <t>위 "정정항목"에 따라 "세부정정항목"을 선택하여 입력합니다.</t>
    </r>
    <phoneticPr fontId="4" type="noConversion"/>
  </si>
  <si>
    <t>자체수정</t>
  </si>
  <si>
    <t>중요</t>
    <phoneticPr fontId="4" type="noConversion"/>
  </si>
  <si>
    <r>
      <rPr>
        <sz val="11"/>
        <color indexed="8"/>
        <rFont val="맑은 고딕"/>
        <family val="3"/>
        <charset val="129"/>
      </rPr>
      <t>·</t>
    </r>
    <r>
      <rPr>
        <sz val="11"/>
        <color indexed="8"/>
        <rFont val="맑은 고딕"/>
        <family val="2"/>
      </rPr>
      <t xml:space="preserve"> </t>
    </r>
    <r>
      <rPr>
        <sz val="11"/>
        <color indexed="8"/>
        <rFont val="맑은 고딕"/>
        <family val="2"/>
        <scheme val="minor"/>
      </rPr>
      <t xml:space="preserve">YYYY-MM-DD로 입력합니다. </t>
    </r>
    <phoneticPr fontId="4" type="noConversion"/>
  </si>
  <si>
    <t>· 수정보완 해당 현재 문장과 수정 되어질 모든 문장을 입력합니다. 수정되어질 텍스트는 빨간색으로 표시합니다.</t>
    <phoneticPr fontId="4" type="noConversion"/>
  </si>
  <si>
    <t>· 정수만 입력 가능하며, 교과서 해당 줄수를 입력합니다.</t>
    <phoneticPr fontId="4" type="noConversion"/>
  </si>
  <si>
    <t>· 위치 중 한 개를 선택하여 입력합니다. 본문/자료/날개의 구분이 어려울 경우에는 상 또는 하로 구분하여 입력합니다.</t>
    <phoneticPr fontId="4" type="noConversion"/>
  </si>
  <si>
    <t>· 정수만 입력이 가능하며, 교과서 해당 페이지를 입력합니다.</t>
    <phoneticPr fontId="4" type="noConversion"/>
  </si>
  <si>
    <t>· 교육과정에 있는 내용의 영역과 기준  중 내용체계를 입력합니다.</t>
    <phoneticPr fontId="4" type="noConversion"/>
  </si>
  <si>
    <t>· 교과서 판을 뜻하며, 숫자만 입력 가능합니다.</t>
    <phoneticPr fontId="4" type="noConversion"/>
  </si>
  <si>
    <t xml:space="preserve">· 교과서 처음 출판일이며, "YYYY-MM-DD"로 입력합니다. </t>
    <phoneticPr fontId="4" type="noConversion"/>
  </si>
  <si>
    <t>· 학교급 "초등학교/중학교/고등학교" 중 한 개를 선택하여 입력합니다.</t>
    <phoneticPr fontId="4" type="noConversion"/>
  </si>
  <si>
    <t>교과서다음㈜</t>
  </si>
  <si>
    <t>대일인쇄㈜</t>
  </si>
  <si>
    <t>㈜더텍스트</t>
  </si>
  <si>
    <t>동아서적㈜</t>
  </si>
  <si>
    <t>동아출판㈜</t>
  </si>
  <si>
    <t>새한교과서㈜</t>
  </si>
  <si>
    <t>성지출판㈜</t>
  </si>
  <si>
    <t>아트미디어㈜</t>
  </si>
  <si>
    <t>중앙북스㈜</t>
  </si>
  <si>
    <t>한국교과서㈜</t>
  </si>
  <si>
    <t>㉮</t>
    <phoneticPr fontId="4" type="noConversion"/>
  </si>
  <si>
    <t>㉯</t>
    <phoneticPr fontId="4" type="noConversion"/>
  </si>
  <si>
    <t>의견제안</t>
    <phoneticPr fontId="4" type="noConversion"/>
  </si>
  <si>
    <t>♣ 수정·보완 되는 부분이 "면지/표지/본문/부록" 인 경우에는 '단순수정' - '기타'로 분류하여 선택합니다.</t>
    <phoneticPr fontId="4" type="noConversion"/>
  </si>
  <si>
    <t>타임기획</t>
    <phoneticPr fontId="4" type="noConversion"/>
  </si>
  <si>
    <t>정정검토요청자</t>
    <phoneticPr fontId="4" type="noConversion"/>
  </si>
  <si>
    <t>정정검토요청자</t>
    <phoneticPr fontId="4" type="noConversion"/>
  </si>
  <si>
    <t>중앙행정기관</t>
    <phoneticPr fontId="4" type="noConversion"/>
  </si>
  <si>
    <t>지방자치단체</t>
    <phoneticPr fontId="4" type="noConversion"/>
  </si>
  <si>
    <t>국회의원</t>
    <phoneticPr fontId="4" type="noConversion"/>
  </si>
  <si>
    <t>언론</t>
    <phoneticPr fontId="4" type="noConversion"/>
  </si>
  <si>
    <t>기타</t>
    <phoneticPr fontId="4" type="noConversion"/>
  </si>
  <si>
    <t>발행사</t>
    <phoneticPr fontId="4" type="noConversion"/>
  </si>
  <si>
    <t>교과서민원바로처리센터</t>
    <phoneticPr fontId="4" type="noConversion"/>
  </si>
  <si>
    <t>국민신문고</t>
    <phoneticPr fontId="4" type="noConversion"/>
  </si>
  <si>
    <t>교과서모니터링단</t>
    <phoneticPr fontId="4" type="noConversion"/>
  </si>
  <si>
    <t>발행사</t>
    <phoneticPr fontId="4" type="noConversion"/>
  </si>
  <si>
    <t>민원요청</t>
  </si>
  <si>
    <t>교과서민원바로처리센터</t>
    <phoneticPr fontId="4" type="noConversion"/>
  </si>
  <si>
    <t>의견제안</t>
  </si>
  <si>
    <t>의견제안</t>
    <phoneticPr fontId="4" type="noConversion"/>
  </si>
  <si>
    <t>"수정보완대조표" 엑셀 입력 사용 설명서</t>
    <phoneticPr fontId="4" type="noConversion"/>
  </si>
  <si>
    <t>비고</t>
    <phoneticPr fontId="4" type="noConversion"/>
  </si>
  <si>
    <t>♣ 정정사유별로 정정검토요청자를 선택하여 입력합니다.</t>
    <phoneticPr fontId="4" type="noConversion"/>
  </si>
  <si>
    <r>
      <t xml:space="preserve">♣ 1차적인 검토요청자를 기재 /  (예시) A언론 보도로 교육부에서 발행사에게 내용 검토 요청을 할 경우 </t>
    </r>
    <r>
      <rPr>
        <b/>
        <sz val="11"/>
        <color indexed="8"/>
        <rFont val="맑은 고딕"/>
        <family val="3"/>
        <charset val="129"/>
        <scheme val="minor"/>
      </rPr>
      <t>정정검토요청자로 언론, 비고란에 A언론사명을 기재</t>
    </r>
    <phoneticPr fontId="4" type="noConversion"/>
  </si>
  <si>
    <t>교/지</t>
  </si>
  <si>
    <t>국/검/인</t>
  </si>
  <si>
    <t>도서명</t>
  </si>
  <si>
    <t>권별</t>
  </si>
  <si>
    <t>저자</t>
  </si>
  <si>
    <t>수정내용</t>
  </si>
  <si>
    <t>정정검토요청자</t>
  </si>
  <si>
    <t>비고</t>
  </si>
  <si>
    <t>교육부승인일</t>
  </si>
  <si>
    <t>국정</t>
    <phoneticPr fontId="4" type="noConversion"/>
  </si>
  <si>
    <t>검정</t>
    <phoneticPr fontId="4" type="noConversion"/>
  </si>
  <si>
    <t>인정</t>
    <phoneticPr fontId="4" type="noConversion"/>
  </si>
  <si>
    <t>· 교육과정 "2015/2009" 중 한 개를 선택하여 입력합니다.</t>
    <phoneticPr fontId="4" type="noConversion"/>
  </si>
  <si>
    <t>교육과정</t>
    <phoneticPr fontId="4" type="noConversion"/>
  </si>
  <si>
    <t>· 교/지"교과서/지도서" 중 한 개를 선택하여 입력합니다.</t>
    <phoneticPr fontId="4" type="noConversion"/>
  </si>
  <si>
    <t>· 대표저자는 텍스트 입력입니다. 저자가 1명인 "홍길동"일경우에는 "홍길동"만 입력하고, 여러명 일 경우에는 대표저자 "홍길동 외 5명"으로 입력합니다.</t>
    <phoneticPr fontId="4" type="noConversion"/>
  </si>
  <si>
    <t>홍길동 외 5명</t>
    <phoneticPr fontId="4" type="noConversion"/>
  </si>
  <si>
    <r>
      <t xml:space="preserve">단순수정 통계 </t>
    </r>
    <r>
      <rPr>
        <b/>
        <sz val="14"/>
        <color rgb="FF000000"/>
        <rFont val="맑은 고딕"/>
        <family val="3"/>
        <charset val="129"/>
        <scheme val="minor"/>
      </rPr>
      <t>(</t>
    </r>
    <r>
      <rPr>
        <b/>
        <sz val="14"/>
        <color rgb="FF000000"/>
        <rFont val="한양신명조"/>
        <family val="3"/>
        <charset val="129"/>
      </rPr>
      <t>건수</t>
    </r>
    <r>
      <rPr>
        <b/>
        <sz val="14"/>
        <color rgb="FF000000"/>
        <rFont val="맑은 고딕"/>
        <family val="3"/>
        <charset val="129"/>
        <scheme val="minor"/>
      </rPr>
      <t>)</t>
    </r>
  </si>
  <si>
    <r>
      <t xml:space="preserve">내용수정 통계 </t>
    </r>
    <r>
      <rPr>
        <b/>
        <sz val="14"/>
        <color rgb="FF000000"/>
        <rFont val="맑은 고딕"/>
        <family val="3"/>
        <charset val="129"/>
        <scheme val="minor"/>
      </rPr>
      <t>(</t>
    </r>
    <r>
      <rPr>
        <b/>
        <sz val="14"/>
        <color rgb="FF000000"/>
        <rFont val="한양신명조"/>
        <family val="3"/>
        <charset val="129"/>
      </rPr>
      <t>건수</t>
    </r>
    <r>
      <rPr>
        <b/>
        <sz val="14"/>
        <color rgb="FF000000"/>
        <rFont val="맑은 고딕"/>
        <family val="3"/>
        <charset val="129"/>
        <scheme val="minor"/>
      </rPr>
      <t>)</t>
    </r>
  </si>
  <si>
    <t>▪저작자, 발행사 관련 사항 등</t>
  </si>
  <si>
    <t>▪개념․설명의 내용상 오류, 누락 등</t>
  </si>
  <si>
    <t>연도</t>
  </si>
  <si>
    <t>▪생몰년(生沒年) 등 연도의 수정</t>
  </si>
  <si>
    <t>기타</t>
  </si>
  <si>
    <t>단순 수정 건수 합계</t>
  </si>
  <si>
    <t>편찬기관</t>
  </si>
  <si>
    <t>편찬기관</t>
    <phoneticPr fontId="4" type="noConversion"/>
  </si>
  <si>
    <t xml:space="preserve">  </t>
  </si>
  <si>
    <t>교육과정</t>
    <phoneticPr fontId="4" type="noConversion"/>
  </si>
  <si>
    <t>도서명</t>
    <phoneticPr fontId="4" type="noConversion"/>
  </si>
  <si>
    <t>발행사</t>
  </si>
  <si>
    <t>초판발행일</t>
    <phoneticPr fontId="4" type="noConversion"/>
  </si>
  <si>
    <t>권리관계
(판권)</t>
    <phoneticPr fontId="4" type="noConversion"/>
  </si>
  <si>
    <t>▪사진, 삽화, 그래프, 통계자료 등
▪색 보정, 크기 조정, 위치 이동 등</t>
    <phoneticPr fontId="4" type="noConversion"/>
  </si>
  <si>
    <t>▪사진, 삽화, 그래프, 통계자료 등
▪수정, 최신 자료 경신 등</t>
    <phoneticPr fontId="4" type="noConversion"/>
  </si>
  <si>
    <t>내용 수정 건수 합계</t>
    <phoneticPr fontId="4" type="noConversion"/>
  </si>
  <si>
    <t>편찬기관</t>
    <phoneticPr fontId="4" type="noConversion"/>
  </si>
  <si>
    <t>건</t>
    <phoneticPr fontId="4" type="noConversion"/>
  </si>
  <si>
    <r>
      <t>출처</t>
    </r>
    <r>
      <rPr>
        <b/>
        <sz val="14"/>
        <color rgb="FF000000"/>
        <rFont val="맑은 고딕"/>
        <family val="3"/>
        <charset val="129"/>
      </rPr>
      <t>〮</t>
    </r>
    <r>
      <rPr>
        <b/>
        <sz val="14"/>
        <color rgb="FF000000"/>
        <rFont val="한양신명조"/>
        <family val="3"/>
        <charset val="129"/>
      </rPr>
      <t>원전</t>
    </r>
    <phoneticPr fontId="4" type="noConversion"/>
  </si>
  <si>
    <t>▪자료의 출전(出典), 원전(原典) 등</t>
    <phoneticPr fontId="4" type="noConversion"/>
  </si>
  <si>
    <r>
      <t>▪그 외의 사항 중 내용에 영향을 미치는 범위 수정</t>
    </r>
    <r>
      <rPr>
        <sz val="13"/>
        <color rgb="FF000000"/>
        <rFont val="맑은 고딕 Semilight"/>
        <family val="3"/>
        <charset val="129"/>
      </rPr>
      <t>‧</t>
    </r>
    <r>
      <rPr>
        <sz val="13"/>
        <color rgb="FF000000"/>
        <rFont val="한양중고딕"/>
        <family val="3"/>
        <charset val="129"/>
      </rPr>
      <t>보완</t>
    </r>
    <phoneticPr fontId="4" type="noConversion"/>
  </si>
  <si>
    <r>
      <t>▪지명</t>
    </r>
    <r>
      <rPr>
        <sz val="13"/>
        <color rgb="FF000000"/>
        <rFont val="맑은 고딕 Semilight"/>
        <family val="3"/>
        <charset val="129"/>
      </rPr>
      <t>‧</t>
    </r>
    <r>
      <rPr>
        <sz val="13"/>
        <color rgb="FF000000"/>
        <rFont val="한양신명조"/>
        <family val="3"/>
        <charset val="129"/>
      </rPr>
      <t>기관명</t>
    </r>
    <r>
      <rPr>
        <sz val="13"/>
        <color rgb="FF000000"/>
        <rFont val="맑은 고딕 Semilight"/>
        <family val="3"/>
        <charset val="129"/>
      </rPr>
      <t>‧</t>
    </r>
    <r>
      <rPr>
        <sz val="13"/>
        <color rgb="FF000000"/>
        <rFont val="한양신명조"/>
        <family val="3"/>
        <charset val="129"/>
      </rPr>
      <t xml:space="preserve">홈페이지 주소 변경 등
</t>
    </r>
    <r>
      <rPr>
        <sz val="12"/>
        <color rgb="FF000000"/>
        <rFont val="한양신명조"/>
        <family val="3"/>
        <charset val="129"/>
      </rPr>
      <t>※ 내용상 오류, 오기가 아닌 외부 요인으로 인한 명칭 변경</t>
    </r>
    <r>
      <rPr>
        <sz val="13"/>
        <color rgb="FF000000"/>
        <rFont val="한양신명조"/>
        <family val="3"/>
        <charset val="129"/>
      </rPr>
      <t xml:space="preserve"> </t>
    </r>
    <phoneticPr fontId="4" type="noConversion"/>
  </si>
  <si>
    <t>중앙행정기관</t>
  </si>
  <si>
    <t>지방자치단체</t>
  </si>
  <si>
    <t>국회의원</t>
  </si>
  <si>
    <t>언론</t>
  </si>
  <si>
    <t>교과서민원바로처리센터</t>
  </si>
  <si>
    <t>국민신문고</t>
  </si>
  <si>
    <t>교과서모니터링단</t>
  </si>
  <si>
    <t>국가사회적 요구사항</t>
    <phoneticPr fontId="4" type="noConversion"/>
  </si>
  <si>
    <t>정정사유</t>
    <phoneticPr fontId="4" type="noConversion"/>
  </si>
  <si>
    <t>건수</t>
    <phoneticPr fontId="4" type="noConversion"/>
  </si>
  <si>
    <t>총계</t>
    <phoneticPr fontId="4" type="noConversion"/>
  </si>
  <si>
    <t>적용시기</t>
    <phoneticPr fontId="4" type="noConversion"/>
  </si>
  <si>
    <t xml:space="preserve">국정도서 수정보완 내용 통계 </t>
    <phoneticPr fontId="4" type="noConversion"/>
  </si>
  <si>
    <t>1. 정정항목별 수정건수 통계</t>
    <phoneticPr fontId="4" type="noConversion"/>
  </si>
  <si>
    <t>2. 정정사유별 수정건수 통계</t>
    <phoneticPr fontId="4" type="noConversion"/>
  </si>
  <si>
    <t xml:space="preserve">정정사유별 전체 수정 건수 합계   </t>
    <phoneticPr fontId="4" type="noConversion"/>
  </si>
  <si>
    <t>정정항목별 전체 수정 건수 합계</t>
    <phoneticPr fontId="4" type="noConversion"/>
  </si>
  <si>
    <t>교과서/지도서</t>
    <phoneticPr fontId="4" type="noConversion"/>
  </si>
  <si>
    <t>대표집필자</t>
    <phoneticPr fontId="4" type="noConversion"/>
  </si>
  <si>
    <t>발행사명</t>
    <phoneticPr fontId="4" type="noConversion"/>
  </si>
  <si>
    <r>
      <t>▪그 외의 사항 중 내용에 영향을 미치지 않는 범위 수정</t>
    </r>
    <r>
      <rPr>
        <sz val="13"/>
        <color indexed="8"/>
        <rFont val="맑은 고딕"/>
        <family val="3"/>
        <charset val="129"/>
        <scheme val="minor"/>
      </rPr>
      <t>‧</t>
    </r>
    <r>
      <rPr>
        <sz val="13"/>
        <color indexed="8"/>
        <rFont val="맑은 고딕"/>
        <family val="2"/>
        <scheme val="minor"/>
      </rPr>
      <t xml:space="preserve">보완
※ 부록 등 </t>
    </r>
    <phoneticPr fontId="4" type="noConversion"/>
  </si>
  <si>
    <t>표기표현</t>
    <phoneticPr fontId="4" type="noConversion"/>
  </si>
  <si>
    <r>
      <t>▪한글맞춤법, 띄어쓰기, 표준어규정, 외래어표기법, 로마자표기법, 편수용어 등
 ※ 편집</t>
    </r>
    <r>
      <rPr>
        <sz val="13"/>
        <color rgb="FF000000"/>
        <rFont val="맑은 고딕 Semilight"/>
        <family val="3"/>
        <charset val="129"/>
      </rPr>
      <t>‧</t>
    </r>
    <r>
      <rPr>
        <sz val="13"/>
        <color rgb="FF000000"/>
        <rFont val="한양중고딕"/>
        <family val="3"/>
        <charset val="129"/>
      </rPr>
      <t>교열 오류 포함</t>
    </r>
    <phoneticPr fontId="4" type="noConversion"/>
  </si>
  <si>
    <t>국정도서 수정보완 대조표</t>
    <phoneticPr fontId="4" type="noConversion"/>
  </si>
  <si>
    <t>초등학교</t>
    <phoneticPr fontId="4" type="noConversion"/>
  </si>
  <si>
    <t>2015</t>
  </si>
  <si>
    <t>㈜미래엔</t>
    <phoneticPr fontId="4" type="noConversion"/>
  </si>
  <si>
    <t>국어 5-1</t>
    <phoneticPr fontId="4" type="noConversion"/>
  </si>
  <si>
    <t>이재승</t>
    <phoneticPr fontId="4" type="noConversion"/>
  </si>
  <si>
    <t>표지 1, 4</t>
    <phoneticPr fontId="4" type="noConversion"/>
  </si>
  <si>
    <t>(책등) 원형</t>
    <phoneticPr fontId="4" type="noConversion"/>
  </si>
  <si>
    <t>사각형</t>
    <phoneticPr fontId="4" type="noConversion"/>
  </si>
  <si>
    <t>교육부</t>
    <phoneticPr fontId="4" type="noConversion"/>
  </si>
  <si>
    <t>『국어 5-1 ㉮』 61쪽 축소판</t>
    <phoneticPr fontId="4" type="noConversion"/>
  </si>
  <si>
    <t>『국어 5-1 ㉮』 61쪽 축소판 교체</t>
  </si>
  <si>
    <t>국어 5-1</t>
  </si>
  <si>
    <t>『국어 5-1 ㉮』 84쪽, 91쪽 축소판</t>
    <phoneticPr fontId="4" type="noConversion"/>
  </si>
  <si>
    <t>『국어 5-1 ㉮』 84쪽, 91쪽 축소판 교체</t>
    <phoneticPr fontId="4" type="noConversion"/>
  </si>
  <si>
    <t>㈜미래엔</t>
  </si>
  <si>
    <t>『국어 5-1 ㉮』 11쪽, 24쪽 축소판</t>
  </si>
  <si>
    <t>『국어 5-1 ㉮』 11쪽, 24쪽 축소판 교체</t>
  </si>
  <si>
    <t/>
  </si>
  <si>
    <t>칼선 넣기</t>
  </si>
  <si>
    <r>
      <t>듣기</t>
    </r>
    <r>
      <rPr>
        <sz val="11"/>
        <rFont val="맑은 고딕"/>
        <family val="3"/>
        <charset val="129"/>
      </rPr>
      <t>·말하기</t>
    </r>
    <phoneticPr fontId="4" type="noConversion"/>
  </si>
  <si>
    <t>판면 수정</t>
  </si>
  <si>
    <t>듣기·말하기</t>
    <phoneticPr fontId="4" type="noConversion"/>
  </si>
  <si>
    <t>독서 단계별 색인 넣기</t>
  </si>
  <si>
    <t>(오른쪽 말풍선) 도서 검색대에서 책 번호를 찾은 다음 그 번호를 찾아 가 보자.</t>
  </si>
  <si>
    <t>도서 검색대에서 청구 기호를 찾은 다음 그 책을 찾아 가 보자.</t>
  </si>
  <si>
    <t>(책 선생님 말풍선) 책의 처음 몇 장만 미리 보고 앞으로 펼쳐질 내용을 짐작할 수도 있어요.</t>
  </si>
  <si>
    <t>책의 처음 몇 장만 미리 보고도 앞으로 펼쳐질 내용을 짐작할 수 있어요.</t>
  </si>
  <si>
    <t>본문 7</t>
    <phoneticPr fontId="4" type="noConversion"/>
  </si>
  <si>
    <t>시에 쓰인 낱말들은 작품에서 어떤 분위기를 나타낼까?</t>
  </si>
  <si>
    <t>시에 쓰인 낱말이나 글귀에서 마음에 드는 표현을 찾아봐.</t>
  </si>
  <si>
    <t>홍길동은 어릴 때 어떤 친구들과 무엇을 하고 놀았을까?</t>
  </si>
  <si>
    <t>홍길동은 어릴 때 어떤 친구들과 무엇을 하며 놀았을까?</t>
  </si>
  <si>
    <t>표지나 그림 또는 쪽수가~</t>
  </si>
  <si>
    <t>표지나 그림 또는 분량이~</t>
    <phoneticPr fontId="4" type="noConversion"/>
  </si>
  <si>
    <r>
      <t xml:space="preserve">독서 활동 </t>
    </r>
    <r>
      <rPr>
        <sz val="11"/>
        <color rgb="FFFF0000"/>
        <rFont val="맑은 고딕"/>
        <family val="3"/>
        <charset val="129"/>
        <scheme val="minor"/>
      </rPr>
      <t>돌아보기</t>
    </r>
  </si>
  <si>
    <t>독서 활동 돌아보기</t>
  </si>
  <si>
    <r>
      <t>더 찾아</t>
    </r>
    <r>
      <rPr>
        <sz val="11"/>
        <color rgb="FFFF0000"/>
        <rFont val="맑은 고딕"/>
        <family val="3"/>
        <charset val="129"/>
        <scheme val="minor"/>
      </rPr>
      <t xml:space="preserve"> 읽기</t>
    </r>
  </si>
  <si>
    <t>더 찾아 읽기</t>
  </si>
  <si>
    <r>
      <t xml:space="preserve">독서 습관 </t>
    </r>
    <r>
      <rPr>
        <sz val="11"/>
        <color rgb="FFFF0000"/>
        <rFont val="맑은 고딕"/>
        <family val="3"/>
        <charset val="129"/>
        <scheme val="minor"/>
      </rPr>
      <t>기르기</t>
    </r>
  </si>
  <si>
    <t>독서 습관 기르기</t>
  </si>
  <si>
    <t>전학 간 친구에게 편지가 와서 기뻤을 때</t>
  </si>
  <si>
    <t>전학 간 친구를 우연히 만났을 때</t>
  </si>
  <si>
    <t>(남자아이 말풍선) 모든 일에 왜 자신이 없고 소심하고 망설이게 되죠? 
역시 제 고민은 너무 하찮아서 이야깃거리도 못 되는군요.</t>
    <phoneticPr fontId="4" type="noConversion"/>
  </si>
  <si>
    <t>모든 일에 왜 자신이 없고 소심하며 망설이게 되죠? 
역시 제 고민은 너무 하찮아서 이야깃거리도 되지 못하는군요.</t>
    <phoneticPr fontId="4" type="noConversion"/>
  </si>
  <si>
    <t>(마술사 말풍선) 남을 이해하고 사랑하고 받아들이려면 먼저 자기 자신을 사랑해야 해.</t>
  </si>
  <si>
    <t>남을 이해하며 사랑하고 받아들이려면 먼저 자기 자신을 사랑해야 해.</t>
  </si>
  <si>
    <t>본문 1</t>
    <phoneticPr fontId="4" type="noConversion"/>
  </si>
  <si>
    <t>5. 4의 그림을 보고 친구들과 질문을 만들어 묻고 답해 봅시다.</t>
  </si>
  <si>
    <t xml:space="preserve">5. 4의 그림을 보고 질문을 만들어 친구들과 묻고 답해 봅시다. </t>
  </si>
  <si>
    <t>2. 「우리 반 친절왕」을 다시 듣고 친구들과 질문을 만들어 묻고 답해 봅시다.</t>
  </si>
  <si>
    <t>2. 「우리 반 친절왕」을 다시 듣고 질문을 만들어 친구들과 묻고 답해 봅시다.</t>
  </si>
  <si>
    <t>문학</t>
    <phoneticPr fontId="4" type="noConversion"/>
  </si>
  <si>
    <t>본문 8</t>
    <phoneticPr fontId="4" type="noConversion"/>
  </si>
  <si>
    <t>부서진 달 조각</t>
  </si>
  <si>
    <t xml:space="preserve">부서진 달 조각, </t>
  </si>
  <si>
    <t>본문 13</t>
    <phoneticPr fontId="4" type="noConversion"/>
  </si>
  <si>
    <t>나이 어린 소녀로서는</t>
  </si>
  <si>
    <t>보통 사람들로서는</t>
  </si>
  <si>
    <t>문학</t>
  </si>
  <si>
    <t>본문 6</t>
    <phoneticPr fontId="4" type="noConversion"/>
  </si>
  <si>
    <t>유관순은 꽃다운 열아홉 나이에</t>
  </si>
  <si>
    <t>유관순은 열아홉 나이에</t>
  </si>
  <si>
    <t>본문 9</t>
    <phoneticPr fontId="4" type="noConversion"/>
  </si>
  <si>
    <t>2. 「유관순」을 읽고 궁금한 점을 찾아 질문을 만들고 짝과 함께 해결해 봅시다.</t>
  </si>
  <si>
    <t xml:space="preserve">2. 「유관순」을 읽고 질문을 만들어 짝과 함께 해결해 봅시다. </t>
  </si>
  <si>
    <t>(여자아이 말풍선) 할머니가 보고 싶을 때 할머니 댁이 바로 우리 집 앞에 있으면 했어.</t>
  </si>
  <si>
    <t>할머니가 보고 싶을 때 할머니 댁이 바로 우리 집 앞에 있었으면 했어.</t>
  </si>
  <si>
    <t>본문 3</t>
    <phoneticPr fontId="4" type="noConversion"/>
  </si>
  <si>
    <t xml:space="preserve">글: 정완영, 그림: 윤문영 </t>
  </si>
  <si>
    <t>정완영</t>
    <phoneticPr fontId="4" type="noConversion"/>
  </si>
  <si>
    <t>본문 4</t>
    <phoneticPr fontId="4" type="noConversion"/>
  </si>
  <si>
    <t>할아버지 아픈 허리는~</t>
    <phoneticPr fontId="4" type="noConversion"/>
  </si>
  <si>
    <t>할머니 아픈 허리는~</t>
    <phoneticPr fontId="4" type="noConversion"/>
  </si>
  <si>
    <t>(할머니와 손자의 모습으로 수정함.)</t>
  </si>
  <si>
    <t>본문 2, 4, 6</t>
    <phoneticPr fontId="4" type="noConversion"/>
  </si>
  <si>
    <t>할아버지께서~
할아버지의~
할아버지의~</t>
    <phoneticPr fontId="4" type="noConversion"/>
  </si>
  <si>
    <t>할머니께서~
할머니의~
할머니의~</t>
    <phoneticPr fontId="4" type="noConversion"/>
  </si>
  <si>
    <t>(할머니와 손자의 모습으로 수정함.)</t>
    <phoneticPr fontId="4" type="noConversion"/>
  </si>
  <si>
    <t>(남자아이 말풍선) 할머니 어깨를~</t>
  </si>
  <si>
    <t>할아버지 어깨를~</t>
  </si>
  <si>
    <t>할아버지</t>
  </si>
  <si>
    <t>할머니</t>
  </si>
  <si>
    <t>할아버지⌵</t>
  </si>
  <si>
    <t>할머니⌵</t>
  </si>
  <si>
    <t>(책 선생님 말풍선) 이야기가 어떤 내용인지 확인하거나 주인공의 생각이나 느낌을 추론하는 질문을 만들면 이야기 흐름을 잘 이해할 수 있어요.</t>
  </si>
  <si>
    <t>‘추론’은 이야기에 직접 드러나지 않은 내용을 글의 앞뒤 사실로 미루어 생각해 보는 활동이에요. 이야기를 추론하며 읽으면 사건의 원인이나 결과, 인물의 마음을 상상하며 재미있게 읽을 수 있어요.</t>
  </si>
  <si>
    <t>(남자아이 말풍선) 나도 수일이처럼 나와 똑같이 생긴 누군가가 내 일을 대신 해 줬으면 좋겠다고 생각했어.</t>
  </si>
  <si>
    <t>나도 수일이처럼 나와 똑같이 생긴 누군가가 내 일을 대신해 줬으면 좋겠다고 생각했어.</t>
  </si>
  <si>
    <t>84~85</t>
    <phoneticPr fontId="4" type="noConversion"/>
  </si>
  <si>
    <t>배경에 흰색 얼룩</t>
    <phoneticPr fontId="4" type="noConversion"/>
  </si>
  <si>
    <t>삭제</t>
    <phoneticPr fontId="4" type="noConversion"/>
  </si>
  <si>
    <t>『국어 5-1 ㉮』 61쪽 축소판</t>
  </si>
  <si>
    <t>읽기</t>
    <phoneticPr fontId="4" type="noConversion"/>
  </si>
  <si>
    <t>두 탑은 모두 통일신라 시대에 만든 탑으로서~</t>
  </si>
  <si>
    <t>두 탑은 모두 통일 신라 시대에 만든 탑으로서~</t>
  </si>
  <si>
    <t>통일신라 시대에 만들었다.</t>
  </si>
  <si>
    <t>통일 신라 시대에 만들었다.</t>
  </si>
  <si>
    <t>어류는 물속 환경에 적응한 다양한 기관이 발달했습니다.</t>
    <phoneticPr fontId="4" type="noConversion"/>
  </si>
  <si>
    <t>어류는 물속 환경에 적응할 수 있도록 다양한 기관이 발달했습니다.</t>
  </si>
  <si>
    <t xml:space="preserve">본문 2 </t>
    <phoneticPr fontId="4" type="noConversion"/>
  </si>
  <si>
    <t>(1) 이 글을 읽고 질문을 만들어 보세요.</t>
  </si>
  <si>
    <t>(1) 이 글을 읽고 글에서 답을 찾을 수 있는 질문을 만들어 보세요.</t>
  </si>
  <si>
    <t>읽기</t>
  </si>
  <si>
    <t>우리나라의 문화재</t>
  </si>
  <si>
    <t>우리나라 문화재</t>
  </si>
  <si>
    <t>본문 2</t>
    <phoneticPr fontId="4" type="noConversion"/>
  </si>
  <si>
    <t>조각을 맞추어~</t>
  </si>
  <si>
    <t>알맞은 말을 맞추어~</t>
  </si>
  <si>
    <t>쓰기</t>
    <phoneticPr fontId="4" type="noConversion"/>
  </si>
  <si>
    <t>122~123</t>
  </si>
  <si>
    <t>(인물 두 명을 여자로 수정함)</t>
    <phoneticPr fontId="4" type="noConversion"/>
  </si>
  <si>
    <t>(2) (1)의 ㉮~㉰에서 파란색으로 쓰인 부분은 문장에서 어떤 역할을 하나요?</t>
  </si>
  <si>
    <t>(2) (1)의 ㉮~㉰에서 파란색으로 쓰인 부분은 각각 문장에서 어떤 역할을 하나요?</t>
  </si>
  <si>
    <t xml:space="preserve">4. 132쪽 6에서 떠올린 내용을 다발 짓기 해 봅시다. </t>
  </si>
  <si>
    <t xml:space="preserve">4. 132쪽 6에서 떠올린 내용으로 다발 짓기를 해 봅시다. </t>
  </si>
  <si>
    <t>내 짝은 그림과 글씨를 잘 쓴다.</t>
  </si>
  <si>
    <t>하늘에 구름과 별이 반짝입니다.</t>
  </si>
  <si>
    <t>본문 5</t>
    <phoneticPr fontId="4" type="noConversion"/>
  </si>
  <si>
    <t>나는 배가 고파서 얼른 빵과 물을 마셨습니다.</t>
  </si>
  <si>
    <t xml:space="preserve">잡곡밥은 맛과 색깔이 아름답습니다. </t>
  </si>
  <si>
    <t>『국어 5-1 ㉮』 122~123쪽 축소판</t>
    <phoneticPr fontId="4" type="noConversion"/>
  </si>
  <si>
    <t>『국어 5-1 ㉮』 122~123쪽 축소판 교체</t>
    <phoneticPr fontId="4" type="noConversion"/>
  </si>
  <si>
    <t>(2018년도 자료로 수정함.)</t>
    <phoneticPr fontId="4" type="noConversion"/>
  </si>
  <si>
    <t>본문 15</t>
    <phoneticPr fontId="4" type="noConversion"/>
  </si>
  <si>
    <t>어린이는 미래의 희망이요, 우리 모두의 꿈이다.</t>
  </si>
  <si>
    <t>(삭제)</t>
    <phoneticPr fontId="4" type="noConversion"/>
  </si>
  <si>
    <t>대부분의 학생들은 방과 후에~</t>
  </si>
  <si>
    <t>대부분의 학생은 방과 후에~</t>
    <phoneticPr fontId="4" type="noConversion"/>
  </si>
  <si>
    <t>(나온 곳) 『별을 사랑하는 아이들아』, 도서출판 푸른책들, 2006.</t>
  </si>
  <si>
    <t>『하늘과 바람과 별과 시』, 정음사, 1955.</t>
  </si>
  <si>
    <t>(나온 곳) 『초등 독서 평설 7월 호』, 지학사, 2016.</t>
  </si>
  <si>
    <t>『생각이 꽃피는 토론 2』, 이비락, 2018.</t>
  </si>
  <si>
    <t>발행사고객센터</t>
    <phoneticPr fontId="4" type="noConversion"/>
  </si>
  <si>
    <t>붙임 15</t>
  </si>
  <si>
    <t>나는 노래와 글씨를 잘 쓴다.
나는 저녁에 고기와 물을 마셨습니다.
나는 바다를 보입니다.
공이 골키퍼에게 잡았다.</t>
    <phoneticPr fontId="4" type="noConversion"/>
  </si>
  <si>
    <t>비행기는 크기와 속도가 빠릅니다.
그림 속 개구리는 색깔과 모양이 작습니다.
바다가 봅니다. 
도둑이 경찰에게 잡았다.</t>
    <phoneticPr fontId="4" type="noConversion"/>
  </si>
  <si>
    <t>붙임 4</t>
  </si>
  <si>
    <t>표지 3</t>
    <phoneticPr fontId="4" type="noConversion"/>
  </si>
  <si>
    <t>판권</t>
  </si>
  <si>
    <t>소속 기관 변경</t>
  </si>
  <si>
    <t>발행사</t>
    <phoneticPr fontId="4" type="noConversion"/>
  </si>
  <si>
    <t>㉮</t>
  </si>
  <si>
    <t>2019.10.31.</t>
  </si>
  <si>
    <t>2019.10.31.</t>
    <phoneticPr fontId="4" type="noConversion"/>
  </si>
  <si>
    <t>2020.3.1.</t>
  </si>
  <si>
    <t>2020.3.1.</t>
    <phoneticPr fontId="4" type="noConversion"/>
  </si>
  <si>
    <t>2019.3.1.</t>
  </si>
  <si>
    <t>2019.3.1.</t>
    <phoneticPr fontId="4" type="noConversion"/>
  </si>
  <si>
    <t>서울교육대학교·한국교원대학교 국정도서편찬위원회</t>
    <phoneticPr fontId="4" type="noConversion"/>
  </si>
  <si>
    <t>2019.11.25.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</si>
</sst>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2"/>
    </font>
    <font>
      <sz val="11"/>
      <color indexed="8"/>
      <name val="맑은 고딕"/>
      <family val="3"/>
      <charset val="129"/>
      <scheme val="minor"/>
    </font>
    <font>
      <b/>
      <u/>
      <sz val="14"/>
      <color indexed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1"/>
      <name val="돋움"/>
      <family val="3"/>
      <charset val="129"/>
    </font>
    <font>
      <sz val="20"/>
      <color indexed="8"/>
      <name val="맑은 고딕"/>
      <family val="2"/>
      <scheme val="minor"/>
    </font>
    <font>
      <sz val="20"/>
      <color indexed="8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4"/>
      <color rgb="FF000000"/>
      <name val="한양신명조"/>
      <family val="3"/>
      <charset val="129"/>
    </font>
    <font>
      <sz val="14"/>
      <color rgb="FF000000"/>
      <name val="맑은 고딕"/>
      <family val="3"/>
      <charset val="129"/>
      <scheme val="minor"/>
    </font>
    <font>
      <sz val="13"/>
      <color rgb="FF000000"/>
      <name val="한양중고딕"/>
      <family val="3"/>
      <charset val="129"/>
    </font>
    <font>
      <b/>
      <sz val="15"/>
      <color rgb="FF000000"/>
      <name val="휴먼명조"/>
      <family val="3"/>
      <charset val="129"/>
    </font>
    <font>
      <b/>
      <sz val="16"/>
      <color rgb="FF000000"/>
      <name val="휴먼명조"/>
      <family val="3"/>
      <charset val="129"/>
    </font>
    <font>
      <sz val="16"/>
      <color indexed="8"/>
      <name val="맑은 고딕"/>
      <family val="2"/>
      <scheme val="minor"/>
    </font>
    <font>
      <sz val="10"/>
      <color rgb="FF000000"/>
      <name val="맑은 고딕"/>
      <family val="3"/>
      <charset val="129"/>
      <scheme val="minor"/>
    </font>
    <font>
      <sz val="14"/>
      <color indexed="8"/>
      <name val="맑은 고딕"/>
      <family val="2"/>
      <scheme val="minor"/>
    </font>
    <font>
      <sz val="13"/>
      <color rgb="FF000000"/>
      <name val="맑은 고딕 Semilight"/>
      <family val="3"/>
      <charset val="129"/>
    </font>
    <font>
      <sz val="12"/>
      <color rgb="FF000000"/>
      <name val="한양신명조"/>
      <family val="3"/>
      <charset val="129"/>
    </font>
    <font>
      <b/>
      <sz val="16"/>
      <color rgb="FF000000"/>
      <name val="한양신명조"/>
      <family val="3"/>
      <charset val="129"/>
    </font>
    <font>
      <b/>
      <sz val="14"/>
      <color rgb="FF000000"/>
      <name val="맑은 고딕"/>
      <family val="3"/>
      <charset val="129"/>
    </font>
    <font>
      <sz val="13"/>
      <color indexed="8"/>
      <name val="맑은 고딕"/>
      <family val="2"/>
      <scheme val="minor"/>
    </font>
    <font>
      <sz val="13"/>
      <color rgb="FF000000"/>
      <name val="한양신명조"/>
      <family val="3"/>
      <charset val="129"/>
    </font>
    <font>
      <b/>
      <sz val="14"/>
      <color rgb="FF000000"/>
      <name val="한양중고딕"/>
      <family val="3"/>
      <charset val="129"/>
    </font>
    <font>
      <b/>
      <sz val="15"/>
      <color rgb="FF000000"/>
      <name val="한양신명조"/>
      <family val="3"/>
      <charset val="129"/>
    </font>
    <font>
      <b/>
      <sz val="15"/>
      <color indexed="8"/>
      <name val="맑은 고딕"/>
      <family val="2"/>
      <scheme val="minor"/>
    </font>
    <font>
      <sz val="14"/>
      <color indexed="8"/>
      <name val="맑은 고딕"/>
      <family val="3"/>
      <charset val="129"/>
      <scheme val="minor"/>
    </font>
    <font>
      <sz val="24"/>
      <color indexed="8"/>
      <name val="맑은 고딕"/>
      <family val="2"/>
      <scheme val="minor"/>
    </font>
    <font>
      <sz val="24"/>
      <color indexed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3"/>
      <color indexed="8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8"/>
      <color indexed="8"/>
      <name val="맑은 고딕"/>
      <family val="2"/>
      <scheme val="minor"/>
    </font>
    <font>
      <sz val="8"/>
      <color indexed="8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58"/>
      </patternFill>
    </fill>
    <fill>
      <patternFill patternType="solid">
        <fgColor rgb="FFFF0000"/>
        <bgColor indexed="64"/>
      </patternFill>
    </fill>
    <fill>
      <patternFill patternType="solid">
        <fgColor rgb="FFFCF5E7"/>
        <bgColor indexed="64"/>
      </patternFill>
    </fill>
    <fill>
      <patternFill patternType="solid">
        <fgColor rgb="FFFBFACE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double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ck">
        <color rgb="FF000000"/>
      </right>
      <top style="double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7" fillId="10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49" fontId="7" fillId="3" borderId="1" xfId="2" applyNumberFormat="1" applyFont="1" applyFill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1" xfId="4" applyNumberFormat="1" applyFont="1" applyFill="1" applyBorder="1" applyAlignment="1">
      <alignment horizontal="center" vertical="center"/>
    </xf>
    <xf numFmtId="49" fontId="8" fillId="0" borderId="3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8" fillId="0" borderId="0" xfId="4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quotePrefix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49" fontId="8" fillId="0" borderId="4" xfId="2" applyNumberFormat="1" applyFont="1" applyFill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6" fillId="0" borderId="1" xfId="6" applyFont="1" applyBorder="1">
      <alignment vertical="center"/>
    </xf>
    <xf numFmtId="0" fontId="8" fillId="0" borderId="1" xfId="2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20" fillId="0" borderId="1" xfId="4" applyNumberFormat="1" applyFont="1" applyFill="1" applyBorder="1" applyAlignment="1">
      <alignment horizontal="center" vertical="center"/>
    </xf>
    <xf numFmtId="0" fontId="16" fillId="0" borderId="2" xfId="6" applyFont="1" applyBorder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" xfId="2" applyNumberFormat="1" applyFont="1" applyBorder="1" applyAlignment="1">
      <alignment horizontal="center" vertical="center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6" borderId="36" xfId="0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6" fillId="6" borderId="41" xfId="0" applyFont="1" applyFill="1" applyBorder="1" applyAlignment="1">
      <alignment horizontal="center" vertical="center" wrapText="1"/>
    </xf>
    <xf numFmtId="0" fontId="25" fillId="7" borderId="48" xfId="0" applyFont="1" applyFill="1" applyBorder="1" applyAlignment="1">
      <alignment horizontal="center" vertical="center" wrapText="1"/>
    </xf>
    <xf numFmtId="0" fontId="44" fillId="0" borderId="0" xfId="0" applyFont="1">
      <alignment vertical="center"/>
    </xf>
    <xf numFmtId="0" fontId="30" fillId="9" borderId="52" xfId="0" applyFont="1" applyFill="1" applyBorder="1" applyAlignment="1">
      <alignment vertical="center" wrapText="1"/>
    </xf>
    <xf numFmtId="0" fontId="30" fillId="9" borderId="19" xfId="0" applyFont="1" applyFill="1" applyBorder="1" applyAlignment="1">
      <alignment vertical="center" wrapText="1"/>
    </xf>
    <xf numFmtId="0" fontId="30" fillId="9" borderId="51" xfId="0" applyFont="1" applyFill="1" applyBorder="1" applyAlignment="1">
      <alignment horizontal="right" vertical="center" wrapText="1"/>
    </xf>
    <xf numFmtId="0" fontId="45" fillId="9" borderId="18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wrapText="1"/>
    </xf>
    <xf numFmtId="0" fontId="31" fillId="0" borderId="11" xfId="0" applyFont="1" applyBorder="1" applyAlignment="1">
      <alignment vertical="center" wrapText="1"/>
    </xf>
    <xf numFmtId="0" fontId="0" fillId="0" borderId="89" xfId="0" applyBorder="1">
      <alignment vertical="center"/>
    </xf>
    <xf numFmtId="0" fontId="51" fillId="0" borderId="0" xfId="0" applyFont="1" applyAlignment="1">
      <alignment horizontal="justify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51" fillId="0" borderId="11" xfId="0" applyFont="1" applyBorder="1" applyAlignment="1">
      <alignment horizontal="justify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11" borderId="1" xfId="0" applyFont="1" applyFill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48" fillId="11" borderId="1" xfId="0" applyFont="1" applyFill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50" fillId="0" borderId="1" xfId="7" applyFont="1" applyFill="1" applyBorder="1" applyAlignment="1">
      <alignment horizontal="center" vertical="center"/>
    </xf>
    <xf numFmtId="0" fontId="50" fillId="0" borderId="1" xfId="7" applyFont="1" applyFill="1" applyBorder="1" applyAlignment="1">
      <alignment horizontal="center" vertical="center" wrapText="1"/>
    </xf>
    <xf numFmtId="0" fontId="49" fillId="0" borderId="1" xfId="7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51" fillId="0" borderId="90" xfId="0" applyFont="1" applyBorder="1" applyAlignment="1">
      <alignment horizontal="center" vertical="center" wrapText="1"/>
    </xf>
    <xf numFmtId="0" fontId="52" fillId="0" borderId="1" xfId="7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3" fillId="0" borderId="0" xfId="0" applyFont="1">
      <alignment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0" fontId="32" fillId="0" borderId="56" xfId="0" applyFont="1" applyBorder="1" applyAlignment="1">
      <alignment vertical="center" wrapText="1"/>
    </xf>
    <xf numFmtId="0" fontId="25" fillId="6" borderId="40" xfId="0" applyFont="1" applyFill="1" applyBorder="1" applyAlignment="1">
      <alignment horizontal="center" vertical="center" wrapText="1"/>
    </xf>
    <xf numFmtId="0" fontId="25" fillId="6" borderId="34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 wrapText="1"/>
    </xf>
    <xf numFmtId="0" fontId="25" fillId="5" borderId="28" xfId="0" applyFont="1" applyFill="1" applyBorder="1" applyAlignment="1">
      <alignment horizontal="center" vertical="center" wrapText="1"/>
    </xf>
    <xf numFmtId="0" fontId="25" fillId="5" borderId="30" xfId="0" applyFont="1" applyFill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left" vertical="center" wrapText="1" indent="1"/>
    </xf>
    <xf numFmtId="0" fontId="37" fillId="0" borderId="16" xfId="0" applyNumberFormat="1" applyFont="1" applyBorder="1" applyAlignment="1">
      <alignment horizontal="left" vertical="center" wrapText="1" indent="1"/>
    </xf>
    <xf numFmtId="0" fontId="28" fillId="0" borderId="0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 wrapText="1" indent="1"/>
    </xf>
    <xf numFmtId="0" fontId="0" fillId="0" borderId="42" xfId="0" applyBorder="1" applyAlignment="1">
      <alignment horizontal="left" vertical="center" wrapText="1" indent="1"/>
    </xf>
    <xf numFmtId="0" fontId="27" fillId="0" borderId="12" xfId="0" applyFont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25" fillId="5" borderId="37" xfId="0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wrapText="1"/>
    </xf>
    <xf numFmtId="0" fontId="37" fillId="0" borderId="80" xfId="0" applyFont="1" applyBorder="1" applyAlignment="1">
      <alignment horizontal="left" vertical="center" wrapText="1" indent="1"/>
    </xf>
    <xf numFmtId="0" fontId="37" fillId="0" borderId="81" xfId="0" applyFont="1" applyBorder="1" applyAlignment="1">
      <alignment horizontal="left" vertical="center" wrapText="1" indent="1"/>
    </xf>
    <xf numFmtId="0" fontId="37" fillId="0" borderId="82" xfId="0" applyFont="1" applyBorder="1" applyAlignment="1">
      <alignment horizontal="left" vertical="center" wrapText="1" indent="1"/>
    </xf>
    <xf numFmtId="0" fontId="39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vertical="center" wrapText="1"/>
    </xf>
    <xf numFmtId="0" fontId="40" fillId="0" borderId="44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77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2" fillId="0" borderId="59" xfId="0" applyFont="1" applyBorder="1" applyAlignment="1">
      <alignment vertical="center" wrapText="1"/>
    </xf>
    <xf numFmtId="0" fontId="39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 wrapText="1"/>
    </xf>
    <xf numFmtId="0" fontId="25" fillId="7" borderId="48" xfId="0" applyFont="1" applyFill="1" applyBorder="1" applyAlignment="1">
      <alignment horizontal="center" vertical="center" wrapText="1"/>
    </xf>
    <xf numFmtId="0" fontId="0" fillId="7" borderId="48" xfId="0" applyFill="1" applyBorder="1" applyAlignment="1">
      <alignment horizontal="center" vertical="center" wrapText="1"/>
    </xf>
    <xf numFmtId="0" fontId="32" fillId="8" borderId="62" xfId="0" applyFont="1" applyFill="1" applyBorder="1" applyAlignment="1">
      <alignment horizontal="center" vertical="center"/>
    </xf>
    <xf numFmtId="0" fontId="0" fillId="8" borderId="63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 wrapText="1"/>
    </xf>
    <xf numFmtId="0" fontId="25" fillId="6" borderId="33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8" fillId="0" borderId="11" xfId="0" applyNumberFormat="1" applyFont="1" applyBorder="1" applyAlignment="1">
      <alignment horizontal="left" vertical="center" wrapText="1" indent="1"/>
    </xf>
    <xf numFmtId="0" fontId="37" fillId="0" borderId="11" xfId="0" applyNumberFormat="1" applyFont="1" applyBorder="1" applyAlignment="1">
      <alignment horizontal="left" vertical="center" wrapText="1" indent="1"/>
    </xf>
    <xf numFmtId="0" fontId="27" fillId="0" borderId="11" xfId="0" applyNumberFormat="1" applyFont="1" applyBorder="1" applyAlignment="1">
      <alignment horizontal="left" vertical="center" wrapText="1" indent="1"/>
    </xf>
    <xf numFmtId="0" fontId="2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2" fillId="8" borderId="65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32" fillId="8" borderId="67" xfId="0" applyFont="1" applyFill="1" applyBorder="1" applyAlignment="1">
      <alignment horizontal="center" vertical="center"/>
    </xf>
    <xf numFmtId="0" fontId="32" fillId="8" borderId="68" xfId="0" applyFont="1" applyFill="1" applyBorder="1" applyAlignment="1">
      <alignment horizontal="center" vertical="center"/>
    </xf>
    <xf numFmtId="0" fontId="27" fillId="0" borderId="85" xfId="0" applyNumberFormat="1" applyFont="1" applyBorder="1" applyAlignment="1">
      <alignment horizontal="left" vertical="center" wrapText="1" indent="1"/>
    </xf>
    <xf numFmtId="0" fontId="27" fillId="0" borderId="86" xfId="0" applyNumberFormat="1" applyFont="1" applyBorder="1" applyAlignment="1">
      <alignment horizontal="left" vertical="center" wrapText="1" indent="1"/>
    </xf>
    <xf numFmtId="0" fontId="27" fillId="0" borderId="87" xfId="0" applyNumberFormat="1" applyFont="1" applyBorder="1" applyAlignment="1">
      <alignment horizontal="left" vertical="center" wrapText="1" indent="1"/>
    </xf>
    <xf numFmtId="0" fontId="43" fillId="0" borderId="0" xfId="0" applyFont="1" applyAlignment="1">
      <alignment horizontal="center" vertical="center"/>
    </xf>
    <xf numFmtId="0" fontId="35" fillId="9" borderId="17" xfId="0" applyFont="1" applyFill="1" applyBorder="1" applyAlignment="1">
      <alignment horizontal="right" vertical="center" wrapText="1"/>
    </xf>
    <xf numFmtId="0" fontId="35" fillId="9" borderId="18" xfId="0" applyFont="1" applyFill="1" applyBorder="1" applyAlignment="1">
      <alignment horizontal="right" vertical="center" wrapText="1"/>
    </xf>
    <xf numFmtId="0" fontId="35" fillId="9" borderId="50" xfId="0" applyFont="1" applyFill="1" applyBorder="1" applyAlignment="1">
      <alignment horizontal="right" vertical="center" wrapText="1"/>
    </xf>
    <xf numFmtId="0" fontId="35" fillId="9" borderId="51" xfId="0" applyFont="1" applyFill="1" applyBorder="1" applyAlignment="1">
      <alignment horizontal="right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 wrapText="1"/>
    </xf>
    <xf numFmtId="0" fontId="55" fillId="0" borderId="75" xfId="0" applyFont="1" applyBorder="1" applyAlignment="1">
      <alignment horizontal="center" vertical="center" wrapText="1"/>
    </xf>
    <xf numFmtId="0" fontId="55" fillId="0" borderId="76" xfId="0" applyFont="1" applyBorder="1" applyAlignment="1">
      <alignment horizontal="center" vertical="center" wrapText="1"/>
    </xf>
    <xf numFmtId="0" fontId="32" fillId="8" borderId="63" xfId="0" applyFont="1" applyFill="1" applyBorder="1" applyAlignment="1">
      <alignment horizontal="center" vertical="center"/>
    </xf>
    <xf numFmtId="0" fontId="25" fillId="7" borderId="4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8" fillId="0" borderId="0" xfId="4" applyNumberFormat="1" applyFont="1" applyFill="1" applyBorder="1" applyAlignment="1">
      <alignment horizontal="left" vertical="center"/>
    </xf>
  </cellXfs>
  <cellStyles count="8">
    <cellStyle name="좋음" xfId="7" builtinId="26"/>
    <cellStyle name="표준" xfId="0" builtinId="0"/>
    <cellStyle name="표준 2" xfId="3"/>
    <cellStyle name="표준 2 2" xfId="4"/>
    <cellStyle name="표준 3" xfId="2"/>
    <cellStyle name="표준 4" xfId="1"/>
    <cellStyle name="표준 5" xfId="5"/>
    <cellStyle name="표준 6" xfId="6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108856</xdr:colOff>
      <xdr:row>14</xdr:row>
      <xdr:rowOff>86523</xdr:rowOff>
    </xdr:from>
    <xdr:to>
      <xdr:col>15</xdr:col>
      <xdr:colOff>2007665</xdr:colOff>
      <xdr:row>14</xdr:row>
      <xdr:rowOff>1350967</xdr:rowOff>
    </xdr:to>
    <xdr:pic>
      <xdr:nvPicPr>
        <xdr:cNvPr id="17" name="_x387778504" descr="EMB00004d8c08a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0381" y="5163348"/>
          <a:ext cx="1898809" cy="1264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38088</xdr:colOff>
      <xdr:row>34</xdr:row>
      <xdr:rowOff>54428</xdr:rowOff>
    </xdr:from>
    <xdr:to>
      <xdr:col>15</xdr:col>
      <xdr:colOff>2076438</xdr:colOff>
      <xdr:row>34</xdr:row>
      <xdr:rowOff>816428</xdr:rowOff>
    </xdr:to>
    <xdr:pic>
      <xdr:nvPicPr>
        <xdr:cNvPr id="18" name="_x277453592" descr="EMB00004d8c08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13" y="20895128"/>
          <a:ext cx="20383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66674</xdr:colOff>
      <xdr:row>49</xdr:row>
      <xdr:rowOff>54425</xdr:rowOff>
    </xdr:from>
    <xdr:to>
      <xdr:col>15</xdr:col>
      <xdr:colOff>2089881</xdr:colOff>
      <xdr:row>49</xdr:row>
      <xdr:rowOff>1355222</xdr:rowOff>
    </xdr:to>
    <xdr:pic>
      <xdr:nvPicPr>
        <xdr:cNvPr id="19" name="_x277454232" descr="EMB00004d8c08e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199" y="26419625"/>
          <a:ext cx="2023207" cy="1300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146057</xdr:colOff>
      <xdr:row>55</xdr:row>
      <xdr:rowOff>54428</xdr:rowOff>
    </xdr:from>
    <xdr:to>
      <xdr:col>15</xdr:col>
      <xdr:colOff>2028197</xdr:colOff>
      <xdr:row>55</xdr:row>
      <xdr:rowOff>1509848</xdr:rowOff>
    </xdr:to>
    <xdr:pic>
      <xdr:nvPicPr>
        <xdr:cNvPr id="20" name="_x277454632" descr="EMB00004d8c08ec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7582" y="30362978"/>
          <a:ext cx="1882140" cy="145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45054</xdr:colOff>
      <xdr:row>33</xdr:row>
      <xdr:rowOff>87085</xdr:rowOff>
    </xdr:from>
    <xdr:to>
      <xdr:col>15</xdr:col>
      <xdr:colOff>2082401</xdr:colOff>
      <xdr:row>33</xdr:row>
      <xdr:rowOff>518885</xdr:rowOff>
    </xdr:to>
    <xdr:pic>
      <xdr:nvPicPr>
        <xdr:cNvPr id="21" name="그림 2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579" y="18422710"/>
          <a:ext cx="2037347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100693</xdr:colOff>
      <xdr:row>33</xdr:row>
      <xdr:rowOff>106133</xdr:rowOff>
    </xdr:from>
    <xdr:to>
      <xdr:col>16</xdr:col>
      <xdr:colOff>2138040</xdr:colOff>
      <xdr:row>33</xdr:row>
      <xdr:rowOff>537933</xdr:rowOff>
    </xdr:to>
    <xdr:pic>
      <xdr:nvPicPr>
        <xdr:cNvPr id="22" name="그림 2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6768" y="18441758"/>
          <a:ext cx="2037347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68034</xdr:colOff>
      <xdr:row>47</xdr:row>
      <xdr:rowOff>95248</xdr:rowOff>
    </xdr:from>
    <xdr:to>
      <xdr:col>15</xdr:col>
      <xdr:colOff>1921322</xdr:colOff>
      <xdr:row>47</xdr:row>
      <xdr:rowOff>387348</xdr:rowOff>
    </xdr:to>
    <xdr:pic>
      <xdr:nvPicPr>
        <xdr:cNvPr id="23" name="그림 2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9559" y="25403173"/>
          <a:ext cx="1853288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68034</xdr:colOff>
      <xdr:row>47</xdr:row>
      <xdr:rowOff>81640</xdr:rowOff>
    </xdr:from>
    <xdr:to>
      <xdr:col>16</xdr:col>
      <xdr:colOff>2106651</xdr:colOff>
      <xdr:row>47</xdr:row>
      <xdr:rowOff>402950</xdr:rowOff>
    </xdr:to>
    <xdr:pic>
      <xdr:nvPicPr>
        <xdr:cNvPr id="24" name="그림 2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4109" y="25389565"/>
          <a:ext cx="2038617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89807</xdr:colOff>
      <xdr:row>59</xdr:row>
      <xdr:rowOff>125188</xdr:rowOff>
    </xdr:from>
    <xdr:to>
      <xdr:col>15</xdr:col>
      <xdr:colOff>2049850</xdr:colOff>
      <xdr:row>59</xdr:row>
      <xdr:rowOff>275228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291332" y="33538888"/>
          <a:ext cx="1960043" cy="150040"/>
        </a:xfrm>
        <a:prstGeom prst="rect">
          <a:avLst/>
        </a:prstGeom>
      </xdr:spPr>
    </xdr:pic>
    <xdr:clientData/>
  </xdr:twoCellAnchor>
  <xdr:twoCellAnchor editAs="oneCell">
    <xdr:from>
      <xdr:col>16</xdr:col>
      <xdr:colOff>68035</xdr:colOff>
      <xdr:row>14</xdr:row>
      <xdr:rowOff>54429</xdr:rowOff>
    </xdr:from>
    <xdr:to>
      <xdr:col>16</xdr:col>
      <xdr:colOff>2205743</xdr:colOff>
      <xdr:row>14</xdr:row>
      <xdr:rowOff>1384305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384110" y="5131254"/>
          <a:ext cx="2137708" cy="1329876"/>
        </a:xfrm>
        <a:prstGeom prst="rect">
          <a:avLst/>
        </a:prstGeom>
      </xdr:spPr>
    </xdr:pic>
    <xdr:clientData/>
  </xdr:twoCellAnchor>
  <xdr:twoCellAnchor editAs="oneCell">
    <xdr:from>
      <xdr:col>16</xdr:col>
      <xdr:colOff>87086</xdr:colOff>
      <xdr:row>49</xdr:row>
      <xdr:rowOff>48985</xdr:rowOff>
    </xdr:from>
    <xdr:to>
      <xdr:col>16</xdr:col>
      <xdr:colOff>2134771</xdr:colOff>
      <xdr:row>49</xdr:row>
      <xdr:rowOff>1357903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403161" y="26414185"/>
          <a:ext cx="2047685" cy="1308918"/>
        </a:xfrm>
        <a:prstGeom prst="rect">
          <a:avLst/>
        </a:prstGeom>
      </xdr:spPr>
    </xdr:pic>
    <xdr:clientData/>
  </xdr:twoCellAnchor>
  <xdr:twoCellAnchor editAs="oneCell">
    <xdr:from>
      <xdr:col>15</xdr:col>
      <xdr:colOff>98043</xdr:colOff>
      <xdr:row>31</xdr:row>
      <xdr:rowOff>68035</xdr:rowOff>
    </xdr:from>
    <xdr:to>
      <xdr:col>15</xdr:col>
      <xdr:colOff>2069993</xdr:colOff>
      <xdr:row>31</xdr:row>
      <xdr:rowOff>2697302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9568" y="13955485"/>
          <a:ext cx="1971950" cy="2629267"/>
        </a:xfrm>
        <a:prstGeom prst="rect">
          <a:avLst/>
        </a:prstGeom>
      </xdr:spPr>
    </xdr:pic>
    <xdr:clientData/>
  </xdr:twoCellAnchor>
  <xdr:twoCellAnchor editAs="oneCell">
    <xdr:from>
      <xdr:col>16</xdr:col>
      <xdr:colOff>204106</xdr:colOff>
      <xdr:row>55</xdr:row>
      <xdr:rowOff>95250</xdr:rowOff>
    </xdr:from>
    <xdr:to>
      <xdr:col>16</xdr:col>
      <xdr:colOff>2048404</xdr:colOff>
      <xdr:row>55</xdr:row>
      <xdr:rowOff>1573736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520181" y="30403800"/>
          <a:ext cx="1844298" cy="1478486"/>
        </a:xfrm>
        <a:prstGeom prst="rect">
          <a:avLst/>
        </a:prstGeom>
      </xdr:spPr>
    </xdr:pic>
    <xdr:clientData/>
  </xdr:twoCellAnchor>
  <xdr:twoCellAnchor editAs="oneCell">
    <xdr:from>
      <xdr:col>16</xdr:col>
      <xdr:colOff>81642</xdr:colOff>
      <xdr:row>31</xdr:row>
      <xdr:rowOff>54429</xdr:rowOff>
    </xdr:from>
    <xdr:to>
      <xdr:col>16</xdr:col>
      <xdr:colOff>2122182</xdr:colOff>
      <xdr:row>31</xdr:row>
      <xdr:rowOff>2683696</xdr:rowOff>
    </xdr:to>
    <xdr:pic>
      <xdr:nvPicPr>
        <xdr:cNvPr id="30" name="그림 2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397717" y="14599104"/>
          <a:ext cx="2040540" cy="2629267"/>
        </a:xfrm>
        <a:prstGeom prst="rect">
          <a:avLst/>
        </a:prstGeom>
      </xdr:spPr>
    </xdr:pic>
    <xdr:clientData/>
  </xdr:twoCellAnchor>
  <xdr:twoCellAnchor editAs="oneCell">
    <xdr:from>
      <xdr:col>16</xdr:col>
      <xdr:colOff>48985</xdr:colOff>
      <xdr:row>34</xdr:row>
      <xdr:rowOff>40820</xdr:rowOff>
    </xdr:from>
    <xdr:to>
      <xdr:col>16</xdr:col>
      <xdr:colOff>2197173</xdr:colOff>
      <xdr:row>34</xdr:row>
      <xdr:rowOff>888664</xdr:rowOff>
    </xdr:to>
    <xdr:pic>
      <xdr:nvPicPr>
        <xdr:cNvPr id="31" name="그림 3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365060" y="20881520"/>
          <a:ext cx="2148188" cy="847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4"/>
  <sheetViews>
    <sheetView tabSelected="1" topLeftCell="F30" zoomScale="85" zoomScaleNormal="85" workbookViewId="0">
      <selection activeCell="M2" sqref="M1:M1048576"/>
    </sheetView>
  </sheetViews>
  <sheetFormatPr defaultColWidth="13" defaultRowHeight="16.5"/>
  <cols>
    <col min="1" max="1" width="5.25" bestFit="1" customWidth="1"/>
    <col min="2" max="2" width="10" style="32" customWidth="1"/>
    <col min="3" max="3" width="10" customWidth="1"/>
    <col min="4" max="4" width="11" customWidth="1"/>
    <col min="5" max="5" width="10.75" customWidth="1"/>
    <col min="6" max="6" width="17.75" customWidth="1"/>
    <col min="7" max="7" width="11.625" customWidth="1"/>
    <col min="8" max="8" width="8.25" customWidth="1"/>
    <col min="11" max="11" width="5.25" bestFit="1" customWidth="1"/>
    <col min="13" max="13" width="0" hidden="1" customWidth="1"/>
    <col min="15" max="15" width="5.25" style="32" bestFit="1" customWidth="1"/>
    <col min="16" max="16" width="27.75" customWidth="1"/>
    <col min="17" max="17" width="29.25" customWidth="1"/>
    <col min="18" max="18" width="11.75" customWidth="1"/>
    <col min="21" max="21" width="16.75" customWidth="1"/>
    <col min="22" max="22" width="8.25" customWidth="1"/>
  </cols>
  <sheetData>
    <row r="1" spans="1:25" s="30" customFormat="1" ht="28.5" customHeight="1">
      <c r="A1" s="86" t="s">
        <v>325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3" spans="1:25" ht="24.75" customHeight="1">
      <c r="A3" s="31" t="s">
        <v>187</v>
      </c>
      <c r="B3" s="31" t="s">
        <v>260</v>
      </c>
      <c r="C3" s="31" t="s">
        <v>0</v>
      </c>
      <c r="D3" s="31" t="s">
        <v>1</v>
      </c>
      <c r="E3" s="31" t="s">
        <v>261</v>
      </c>
      <c r="F3" s="31" t="s">
        <v>2</v>
      </c>
      <c r="G3" s="31" t="s">
        <v>262</v>
      </c>
      <c r="H3" s="31" t="s">
        <v>263</v>
      </c>
      <c r="I3" s="31" t="s">
        <v>264</v>
      </c>
      <c r="J3" s="31" t="s">
        <v>3</v>
      </c>
      <c r="K3" s="31" t="s">
        <v>4</v>
      </c>
      <c r="L3" s="31" t="s">
        <v>5</v>
      </c>
      <c r="M3" s="31" t="s">
        <v>6</v>
      </c>
      <c r="N3" s="31" t="s">
        <v>7</v>
      </c>
      <c r="O3" s="31" t="s">
        <v>188</v>
      </c>
      <c r="P3" s="31" t="s">
        <v>8</v>
      </c>
      <c r="Q3" s="31" t="s">
        <v>265</v>
      </c>
      <c r="R3" s="31" t="s">
        <v>9</v>
      </c>
      <c r="S3" s="31" t="s">
        <v>10</v>
      </c>
      <c r="T3" s="31" t="s">
        <v>11</v>
      </c>
      <c r="U3" s="31" t="s">
        <v>266</v>
      </c>
      <c r="V3" s="31" t="s">
        <v>267</v>
      </c>
      <c r="W3" s="31" t="s">
        <v>12</v>
      </c>
      <c r="X3" s="31" t="s">
        <v>268</v>
      </c>
      <c r="Y3" s="31" t="s">
        <v>13</v>
      </c>
    </row>
    <row r="4" spans="1:25" ht="33">
      <c r="A4" s="5">
        <f>COUNTA($B$4:B4)</f>
        <v>1</v>
      </c>
      <c r="B4" s="5" t="s">
        <v>14</v>
      </c>
      <c r="C4" s="5" t="s">
        <v>326</v>
      </c>
      <c r="D4" s="5" t="s">
        <v>327</v>
      </c>
      <c r="E4" s="5" t="s">
        <v>269</v>
      </c>
      <c r="F4" s="5" t="s">
        <v>328</v>
      </c>
      <c r="G4" s="73" t="s">
        <v>329</v>
      </c>
      <c r="H4" s="74" t="s">
        <v>467</v>
      </c>
      <c r="I4" s="74" t="s">
        <v>330</v>
      </c>
      <c r="J4" s="73" t="s">
        <v>473</v>
      </c>
      <c r="K4" s="74">
        <v>2</v>
      </c>
      <c r="L4" s="73"/>
      <c r="M4" s="73"/>
      <c r="N4" s="75" t="s">
        <v>331</v>
      </c>
      <c r="O4" s="83"/>
      <c r="P4" s="63" t="s">
        <v>332</v>
      </c>
      <c r="Q4" s="63" t="s">
        <v>333</v>
      </c>
      <c r="R4" s="80" t="s">
        <v>28</v>
      </c>
      <c r="S4" s="80" t="s">
        <v>283</v>
      </c>
      <c r="T4" s="81" t="s">
        <v>37</v>
      </c>
      <c r="U4" s="82" t="s">
        <v>242</v>
      </c>
      <c r="V4" s="82" t="s">
        <v>334</v>
      </c>
      <c r="W4" s="74" t="s">
        <v>469</v>
      </c>
      <c r="X4" s="74" t="s">
        <v>475</v>
      </c>
      <c r="Y4" s="31" t="s">
        <v>471</v>
      </c>
    </row>
    <row r="5" spans="1:25">
      <c r="A5" s="5">
        <f>COUNTA($B$4:B5)</f>
        <v>2</v>
      </c>
      <c r="B5" s="5" t="s">
        <v>14</v>
      </c>
      <c r="C5" s="5" t="s">
        <v>326</v>
      </c>
      <c r="D5" s="5" t="s">
        <v>327</v>
      </c>
      <c r="E5" s="5" t="s">
        <v>269</v>
      </c>
      <c r="F5" s="5" t="s">
        <v>328</v>
      </c>
      <c r="G5" s="73" t="s">
        <v>329</v>
      </c>
      <c r="H5" s="74" t="s">
        <v>467</v>
      </c>
      <c r="I5" s="74" t="s">
        <v>330</v>
      </c>
      <c r="J5" s="73" t="s">
        <v>473</v>
      </c>
      <c r="K5" s="74">
        <v>2</v>
      </c>
      <c r="L5" s="73"/>
      <c r="M5" s="73"/>
      <c r="N5" s="76">
        <v>2</v>
      </c>
      <c r="O5" s="76" t="s">
        <v>206</v>
      </c>
      <c r="P5" s="64" t="s">
        <v>335</v>
      </c>
      <c r="Q5" s="64" t="s">
        <v>336</v>
      </c>
      <c r="R5" s="80" t="s">
        <v>28</v>
      </c>
      <c r="S5" s="80" t="s">
        <v>283</v>
      </c>
      <c r="T5" s="80" t="s">
        <v>38</v>
      </c>
      <c r="U5" s="82" t="s">
        <v>286</v>
      </c>
      <c r="V5" s="82"/>
      <c r="W5" s="74" t="s">
        <v>469</v>
      </c>
      <c r="X5" s="74" t="s">
        <v>475</v>
      </c>
      <c r="Y5" s="31" t="s">
        <v>471</v>
      </c>
    </row>
    <row r="6" spans="1:25" ht="33">
      <c r="A6" s="5">
        <f>COUNTA($B$4:B6)</f>
        <v>3</v>
      </c>
      <c r="B6" s="5" t="s">
        <v>14</v>
      </c>
      <c r="C6" s="5" t="s">
        <v>326</v>
      </c>
      <c r="D6" s="5" t="s">
        <v>327</v>
      </c>
      <c r="E6" s="5" t="s">
        <v>269</v>
      </c>
      <c r="F6" s="5" t="s">
        <v>328</v>
      </c>
      <c r="G6" s="73" t="s">
        <v>337</v>
      </c>
      <c r="H6" s="74" t="s">
        <v>467</v>
      </c>
      <c r="I6" s="74" t="s">
        <v>330</v>
      </c>
      <c r="J6" s="73" t="s">
        <v>472</v>
      </c>
      <c r="K6" s="74">
        <v>2</v>
      </c>
      <c r="L6" s="73"/>
      <c r="M6" s="73"/>
      <c r="N6" s="76">
        <v>3</v>
      </c>
      <c r="O6" s="76" t="s">
        <v>34</v>
      </c>
      <c r="P6" s="64" t="s">
        <v>338</v>
      </c>
      <c r="Q6" s="64" t="s">
        <v>339</v>
      </c>
      <c r="R6" s="80" t="s">
        <v>28</v>
      </c>
      <c r="S6" s="80" t="s">
        <v>283</v>
      </c>
      <c r="T6" s="80" t="s">
        <v>38</v>
      </c>
      <c r="U6" s="82" t="s">
        <v>286</v>
      </c>
      <c r="V6" s="82"/>
      <c r="W6" s="74" t="s">
        <v>468</v>
      </c>
      <c r="X6" s="74" t="s">
        <v>475</v>
      </c>
      <c r="Y6" s="31" t="s">
        <v>470</v>
      </c>
    </row>
    <row r="7" spans="1:25" ht="33">
      <c r="A7" s="5">
        <f>COUNTA($B$4:B7)</f>
        <v>4</v>
      </c>
      <c r="B7" s="5" t="s">
        <v>14</v>
      </c>
      <c r="C7" s="5" t="s">
        <v>326</v>
      </c>
      <c r="D7" s="5" t="s">
        <v>327</v>
      </c>
      <c r="E7" s="5" t="s">
        <v>269</v>
      </c>
      <c r="F7" s="5" t="s">
        <v>340</v>
      </c>
      <c r="G7" s="73" t="s">
        <v>329</v>
      </c>
      <c r="H7" s="74" t="s">
        <v>467</v>
      </c>
      <c r="I7" s="74" t="s">
        <v>330</v>
      </c>
      <c r="J7" s="73" t="s">
        <v>472</v>
      </c>
      <c r="K7" s="74">
        <v>2</v>
      </c>
      <c r="L7" s="73"/>
      <c r="M7" s="73"/>
      <c r="N7" s="76">
        <v>6</v>
      </c>
      <c r="O7" s="76" t="s">
        <v>206</v>
      </c>
      <c r="P7" s="64" t="s">
        <v>341</v>
      </c>
      <c r="Q7" s="64" t="s">
        <v>342</v>
      </c>
      <c r="R7" s="80" t="s">
        <v>28</v>
      </c>
      <c r="S7" s="80" t="s">
        <v>283</v>
      </c>
      <c r="T7" s="80" t="s">
        <v>38</v>
      </c>
      <c r="U7" s="82" t="s">
        <v>286</v>
      </c>
      <c r="V7" s="82"/>
      <c r="W7" s="74" t="s">
        <v>468</v>
      </c>
      <c r="X7" s="74" t="s">
        <v>475</v>
      </c>
      <c r="Y7" s="31" t="s">
        <v>470</v>
      </c>
    </row>
    <row r="8" spans="1:25">
      <c r="A8" s="5">
        <f>COUNTA($B$4:B8)</f>
        <v>5</v>
      </c>
      <c r="B8" s="5" t="s">
        <v>14</v>
      </c>
      <c r="C8" s="5" t="s">
        <v>326</v>
      </c>
      <c r="D8" s="5" t="s">
        <v>327</v>
      </c>
      <c r="E8" s="5" t="s">
        <v>269</v>
      </c>
      <c r="F8" s="5" t="s">
        <v>328</v>
      </c>
      <c r="G8" s="73" t="s">
        <v>337</v>
      </c>
      <c r="H8" s="74" t="s">
        <v>467</v>
      </c>
      <c r="I8" s="74" t="s">
        <v>330</v>
      </c>
      <c r="J8" s="73" t="s">
        <v>472</v>
      </c>
      <c r="K8" s="74">
        <v>2</v>
      </c>
      <c r="L8" s="73"/>
      <c r="M8" s="73"/>
      <c r="N8" s="76">
        <v>7</v>
      </c>
      <c r="O8" s="76" t="s">
        <v>189</v>
      </c>
      <c r="P8" s="65" t="s">
        <v>343</v>
      </c>
      <c r="Q8" s="64" t="s">
        <v>344</v>
      </c>
      <c r="R8" s="80" t="s">
        <v>28</v>
      </c>
      <c r="S8" s="80" t="s">
        <v>283</v>
      </c>
      <c r="T8" s="80" t="s">
        <v>38</v>
      </c>
      <c r="U8" s="82" t="s">
        <v>286</v>
      </c>
      <c r="V8" s="82"/>
      <c r="W8" s="74" t="s">
        <v>468</v>
      </c>
      <c r="X8" s="74" t="s">
        <v>475</v>
      </c>
      <c r="Y8" s="31" t="s">
        <v>470</v>
      </c>
    </row>
    <row r="9" spans="1:25">
      <c r="A9" s="5">
        <f>COUNTA($B$4:B9)</f>
        <v>6</v>
      </c>
      <c r="B9" s="5" t="s">
        <v>14</v>
      </c>
      <c r="C9" s="5" t="s">
        <v>326</v>
      </c>
      <c r="D9" s="5" t="s">
        <v>327</v>
      </c>
      <c r="E9" s="5" t="s">
        <v>269</v>
      </c>
      <c r="F9" s="5" t="s">
        <v>328</v>
      </c>
      <c r="G9" s="73" t="s">
        <v>337</v>
      </c>
      <c r="H9" s="74" t="s">
        <v>467</v>
      </c>
      <c r="I9" s="74" t="s">
        <v>330</v>
      </c>
      <c r="J9" s="73" t="s">
        <v>472</v>
      </c>
      <c r="K9" s="74">
        <v>2</v>
      </c>
      <c r="L9" s="73" t="s">
        <v>345</v>
      </c>
      <c r="M9" s="73"/>
      <c r="N9" s="76">
        <v>8</v>
      </c>
      <c r="O9" s="76" t="s">
        <v>189</v>
      </c>
      <c r="P9" s="65" t="s">
        <v>343</v>
      </c>
      <c r="Q9" s="64" t="s">
        <v>346</v>
      </c>
      <c r="R9" s="80" t="s">
        <v>28</v>
      </c>
      <c r="S9" s="80" t="s">
        <v>283</v>
      </c>
      <c r="T9" s="80" t="s">
        <v>38</v>
      </c>
      <c r="U9" s="82" t="s">
        <v>286</v>
      </c>
      <c r="V9" s="82"/>
      <c r="W9" s="74" t="s">
        <v>468</v>
      </c>
      <c r="X9" s="74" t="s">
        <v>475</v>
      </c>
      <c r="Y9" s="31" t="s">
        <v>470</v>
      </c>
    </row>
    <row r="10" spans="1:25">
      <c r="A10" s="5">
        <f>COUNTA($B$4:B10)</f>
        <v>7</v>
      </c>
      <c r="B10" s="5" t="s">
        <v>14</v>
      </c>
      <c r="C10" s="5" t="s">
        <v>326</v>
      </c>
      <c r="D10" s="5" t="s">
        <v>327</v>
      </c>
      <c r="E10" s="5" t="s">
        <v>269</v>
      </c>
      <c r="F10" s="5" t="s">
        <v>340</v>
      </c>
      <c r="G10" s="73" t="s">
        <v>337</v>
      </c>
      <c r="H10" s="74" t="s">
        <v>467</v>
      </c>
      <c r="I10" s="74" t="s">
        <v>330</v>
      </c>
      <c r="J10" s="73" t="s">
        <v>472</v>
      </c>
      <c r="K10" s="74">
        <v>2</v>
      </c>
      <c r="L10" s="73" t="s">
        <v>347</v>
      </c>
      <c r="M10" s="73"/>
      <c r="N10" s="76">
        <v>9</v>
      </c>
      <c r="O10" s="76" t="s">
        <v>189</v>
      </c>
      <c r="P10" s="65" t="s">
        <v>343</v>
      </c>
      <c r="Q10" s="64" t="s">
        <v>348</v>
      </c>
      <c r="R10" s="80" t="s">
        <v>28</v>
      </c>
      <c r="S10" s="80" t="s">
        <v>283</v>
      </c>
      <c r="T10" s="80" t="s">
        <v>38</v>
      </c>
      <c r="U10" s="82" t="s">
        <v>286</v>
      </c>
      <c r="V10" s="82"/>
      <c r="W10" s="74" t="s">
        <v>468</v>
      </c>
      <c r="X10" s="74" t="s">
        <v>475</v>
      </c>
      <c r="Y10" s="31" t="s">
        <v>470</v>
      </c>
    </row>
    <row r="11" spans="1:25" ht="49.5">
      <c r="A11" s="5">
        <f>COUNTA($B$4:B11)</f>
        <v>8</v>
      </c>
      <c r="B11" s="5" t="s">
        <v>14</v>
      </c>
      <c r="C11" s="5" t="s">
        <v>326</v>
      </c>
      <c r="D11" s="5" t="s">
        <v>327</v>
      </c>
      <c r="E11" s="5" t="s">
        <v>269</v>
      </c>
      <c r="F11" s="5" t="s">
        <v>328</v>
      </c>
      <c r="G11" s="73" t="s">
        <v>337</v>
      </c>
      <c r="H11" s="74" t="s">
        <v>467</v>
      </c>
      <c r="I11" s="74" t="s">
        <v>330</v>
      </c>
      <c r="J11" s="73" t="s">
        <v>472</v>
      </c>
      <c r="K11" s="74">
        <v>2</v>
      </c>
      <c r="L11" s="73" t="s">
        <v>347</v>
      </c>
      <c r="M11" s="73"/>
      <c r="N11" s="77">
        <v>11</v>
      </c>
      <c r="O11" s="77" t="s">
        <v>206</v>
      </c>
      <c r="P11" s="64" t="s">
        <v>349</v>
      </c>
      <c r="Q11" s="64" t="s">
        <v>350</v>
      </c>
      <c r="R11" s="80" t="s">
        <v>28</v>
      </c>
      <c r="S11" s="80" t="s">
        <v>35</v>
      </c>
      <c r="T11" s="80" t="s">
        <v>237</v>
      </c>
      <c r="U11" s="82" t="s">
        <v>250</v>
      </c>
      <c r="V11" s="82"/>
      <c r="W11" s="74" t="s">
        <v>468</v>
      </c>
      <c r="X11" s="74" t="s">
        <v>475</v>
      </c>
      <c r="Y11" s="31" t="s">
        <v>470</v>
      </c>
    </row>
    <row r="12" spans="1:25" ht="49.5">
      <c r="A12" s="5">
        <f>COUNTA($B$4:B12)</f>
        <v>9</v>
      </c>
      <c r="B12" s="5" t="s">
        <v>14</v>
      </c>
      <c r="C12" s="5" t="s">
        <v>326</v>
      </c>
      <c r="D12" s="5" t="s">
        <v>327</v>
      </c>
      <c r="E12" s="5" t="s">
        <v>269</v>
      </c>
      <c r="F12" s="5" t="s">
        <v>328</v>
      </c>
      <c r="G12" s="73" t="s">
        <v>337</v>
      </c>
      <c r="H12" s="74" t="s">
        <v>467</v>
      </c>
      <c r="I12" s="74" t="s">
        <v>330</v>
      </c>
      <c r="J12" s="73" t="s">
        <v>472</v>
      </c>
      <c r="K12" s="74">
        <v>2</v>
      </c>
      <c r="L12" s="73" t="s">
        <v>347</v>
      </c>
      <c r="M12" s="73"/>
      <c r="N12" s="77">
        <v>18</v>
      </c>
      <c r="O12" s="77" t="s">
        <v>206</v>
      </c>
      <c r="P12" s="64" t="s">
        <v>351</v>
      </c>
      <c r="Q12" s="64" t="s">
        <v>352</v>
      </c>
      <c r="R12" s="80" t="s">
        <v>28</v>
      </c>
      <c r="S12" s="80" t="s">
        <v>35</v>
      </c>
      <c r="T12" s="80" t="s">
        <v>38</v>
      </c>
      <c r="U12" s="82" t="s">
        <v>286</v>
      </c>
      <c r="V12" s="82"/>
      <c r="W12" s="74" t="s">
        <v>468</v>
      </c>
      <c r="X12" s="74" t="s">
        <v>475</v>
      </c>
      <c r="Y12" s="31" t="s">
        <v>470</v>
      </c>
    </row>
    <row r="13" spans="1:25" ht="33">
      <c r="A13" s="5">
        <f>COUNTA($B$4:B13)</f>
        <v>10</v>
      </c>
      <c r="B13" s="5" t="s">
        <v>14</v>
      </c>
      <c r="C13" s="5" t="s">
        <v>326</v>
      </c>
      <c r="D13" s="5" t="s">
        <v>327</v>
      </c>
      <c r="E13" s="5" t="s">
        <v>269</v>
      </c>
      <c r="F13" s="5" t="s">
        <v>340</v>
      </c>
      <c r="G13" s="73" t="s">
        <v>337</v>
      </c>
      <c r="H13" s="74" t="s">
        <v>467</v>
      </c>
      <c r="I13" s="74" t="s">
        <v>330</v>
      </c>
      <c r="J13" s="73" t="s">
        <v>472</v>
      </c>
      <c r="K13" s="74">
        <v>2</v>
      </c>
      <c r="L13" s="73" t="s">
        <v>347</v>
      </c>
      <c r="M13" s="73"/>
      <c r="N13" s="77">
        <v>21</v>
      </c>
      <c r="O13" s="77" t="s">
        <v>353</v>
      </c>
      <c r="P13" s="64" t="s">
        <v>354</v>
      </c>
      <c r="Q13" s="64" t="s">
        <v>355</v>
      </c>
      <c r="R13" s="80" t="s">
        <v>29</v>
      </c>
      <c r="S13" s="80" t="s">
        <v>195</v>
      </c>
      <c r="T13" s="80" t="s">
        <v>237</v>
      </c>
      <c r="U13" s="82" t="s">
        <v>250</v>
      </c>
      <c r="V13" s="82"/>
      <c r="W13" s="74" t="s">
        <v>468</v>
      </c>
      <c r="X13" s="74" t="s">
        <v>475</v>
      </c>
      <c r="Y13" s="31" t="s">
        <v>470</v>
      </c>
    </row>
    <row r="14" spans="1:25" ht="33">
      <c r="A14" s="5">
        <f>COUNTA($B$4:B14)</f>
        <v>11</v>
      </c>
      <c r="B14" s="5" t="s">
        <v>14</v>
      </c>
      <c r="C14" s="5" t="s">
        <v>326</v>
      </c>
      <c r="D14" s="5" t="s">
        <v>327</v>
      </c>
      <c r="E14" s="5" t="s">
        <v>269</v>
      </c>
      <c r="F14" s="5" t="s">
        <v>328</v>
      </c>
      <c r="G14" s="73" t="s">
        <v>337</v>
      </c>
      <c r="H14" s="74" t="s">
        <v>467</v>
      </c>
      <c r="I14" s="74" t="s">
        <v>330</v>
      </c>
      <c r="J14" s="73" t="s">
        <v>472</v>
      </c>
      <c r="K14" s="74">
        <v>2</v>
      </c>
      <c r="L14" s="73" t="s">
        <v>347</v>
      </c>
      <c r="M14" s="73"/>
      <c r="N14" s="77">
        <v>22</v>
      </c>
      <c r="O14" s="77" t="s">
        <v>206</v>
      </c>
      <c r="P14" s="64" t="s">
        <v>356</v>
      </c>
      <c r="Q14" s="64" t="s">
        <v>357</v>
      </c>
      <c r="R14" s="80" t="s">
        <v>28</v>
      </c>
      <c r="S14" s="80" t="s">
        <v>35</v>
      </c>
      <c r="T14" s="80" t="s">
        <v>38</v>
      </c>
      <c r="U14" s="82" t="s">
        <v>286</v>
      </c>
      <c r="V14" s="82"/>
      <c r="W14" s="74" t="s">
        <v>468</v>
      </c>
      <c r="X14" s="74" t="s">
        <v>475</v>
      </c>
      <c r="Y14" s="31" t="s">
        <v>470</v>
      </c>
    </row>
    <row r="15" spans="1:25" ht="116.25" customHeight="1">
      <c r="A15" s="5">
        <f>COUNTA($B$4:B15)</f>
        <v>12</v>
      </c>
      <c r="B15" s="5" t="s">
        <v>14</v>
      </c>
      <c r="C15" s="5" t="s">
        <v>326</v>
      </c>
      <c r="D15" s="5" t="s">
        <v>327</v>
      </c>
      <c r="E15" s="5" t="s">
        <v>269</v>
      </c>
      <c r="F15" s="5" t="s">
        <v>328</v>
      </c>
      <c r="G15" s="73" t="s">
        <v>337</v>
      </c>
      <c r="H15" s="74" t="s">
        <v>467</v>
      </c>
      <c r="I15" s="74" t="s">
        <v>330</v>
      </c>
      <c r="J15" s="73" t="s">
        <v>472</v>
      </c>
      <c r="K15" s="74">
        <v>2</v>
      </c>
      <c r="L15" s="73" t="s">
        <v>347</v>
      </c>
      <c r="M15" s="73"/>
      <c r="N15" s="77">
        <v>24</v>
      </c>
      <c r="O15" s="77" t="s">
        <v>206</v>
      </c>
      <c r="P15" s="66"/>
      <c r="Q15" s="64"/>
      <c r="R15" s="80" t="s">
        <v>28</v>
      </c>
      <c r="S15" s="80" t="s">
        <v>34</v>
      </c>
      <c r="T15" s="80" t="s">
        <v>237</v>
      </c>
      <c r="U15" s="82" t="s">
        <v>250</v>
      </c>
      <c r="V15" s="82"/>
      <c r="W15" s="74" t="s">
        <v>468</v>
      </c>
      <c r="X15" s="74" t="s">
        <v>475</v>
      </c>
      <c r="Y15" s="31" t="s">
        <v>470</v>
      </c>
    </row>
    <row r="16" spans="1:25">
      <c r="A16" s="5">
        <f>COUNTA($B$4:B16)</f>
        <v>13</v>
      </c>
      <c r="B16" s="5" t="s">
        <v>14</v>
      </c>
      <c r="C16" s="5" t="s">
        <v>326</v>
      </c>
      <c r="D16" s="5" t="s">
        <v>327</v>
      </c>
      <c r="E16" s="5" t="s">
        <v>269</v>
      </c>
      <c r="F16" s="5" t="s">
        <v>340</v>
      </c>
      <c r="G16" s="73" t="s">
        <v>337</v>
      </c>
      <c r="H16" s="74" t="s">
        <v>467</v>
      </c>
      <c r="I16" s="74" t="s">
        <v>330</v>
      </c>
      <c r="J16" s="73" t="s">
        <v>472</v>
      </c>
      <c r="K16" s="74">
        <v>2</v>
      </c>
      <c r="L16" s="73" t="s">
        <v>347</v>
      </c>
      <c r="M16" s="73"/>
      <c r="N16" s="77">
        <v>29</v>
      </c>
      <c r="O16" s="77" t="s">
        <v>206</v>
      </c>
      <c r="P16" s="64" t="s">
        <v>358</v>
      </c>
      <c r="Q16" s="64" t="s">
        <v>359</v>
      </c>
      <c r="R16" s="80" t="s">
        <v>28</v>
      </c>
      <c r="S16" s="80" t="s">
        <v>35</v>
      </c>
      <c r="T16" s="80" t="s">
        <v>237</v>
      </c>
      <c r="U16" s="82" t="s">
        <v>250</v>
      </c>
      <c r="V16" s="82"/>
      <c r="W16" s="74" t="s">
        <v>468</v>
      </c>
      <c r="X16" s="74" t="s">
        <v>475</v>
      </c>
      <c r="Y16" s="31" t="s">
        <v>470</v>
      </c>
    </row>
    <row r="17" spans="1:25">
      <c r="A17" s="5">
        <f>COUNTA($B$4:B17)</f>
        <v>14</v>
      </c>
      <c r="B17" s="5" t="s">
        <v>14</v>
      </c>
      <c r="C17" s="5" t="s">
        <v>326</v>
      </c>
      <c r="D17" s="5" t="s">
        <v>327</v>
      </c>
      <c r="E17" s="5" t="s">
        <v>269</v>
      </c>
      <c r="F17" s="5" t="s">
        <v>328</v>
      </c>
      <c r="G17" s="73" t="s">
        <v>337</v>
      </c>
      <c r="H17" s="74" t="s">
        <v>467</v>
      </c>
      <c r="I17" s="74" t="s">
        <v>330</v>
      </c>
      <c r="J17" s="73" t="s">
        <v>472</v>
      </c>
      <c r="K17" s="74">
        <v>2</v>
      </c>
      <c r="L17" s="73" t="s">
        <v>347</v>
      </c>
      <c r="M17" s="73"/>
      <c r="N17" s="77">
        <v>31</v>
      </c>
      <c r="O17" s="77" t="s">
        <v>204</v>
      </c>
      <c r="P17" s="64" t="s">
        <v>360</v>
      </c>
      <c r="Q17" s="64" t="s">
        <v>361</v>
      </c>
      <c r="R17" s="80" t="s">
        <v>28</v>
      </c>
      <c r="S17" s="80" t="s">
        <v>202</v>
      </c>
      <c r="T17" s="80" t="s">
        <v>38</v>
      </c>
      <c r="U17" s="82" t="s">
        <v>286</v>
      </c>
      <c r="V17" s="82"/>
      <c r="W17" s="74" t="s">
        <v>468</v>
      </c>
      <c r="X17" s="74" t="s">
        <v>475</v>
      </c>
      <c r="Y17" s="31" t="s">
        <v>470</v>
      </c>
    </row>
    <row r="18" spans="1:25">
      <c r="A18" s="5">
        <f>COUNTA($B$4:B18)</f>
        <v>15</v>
      </c>
      <c r="B18" s="5" t="s">
        <v>14</v>
      </c>
      <c r="C18" s="5" t="s">
        <v>326</v>
      </c>
      <c r="D18" s="5" t="s">
        <v>327</v>
      </c>
      <c r="E18" s="5" t="s">
        <v>269</v>
      </c>
      <c r="F18" s="5" t="s">
        <v>328</v>
      </c>
      <c r="G18" s="73" t="s">
        <v>337</v>
      </c>
      <c r="H18" s="74" t="s">
        <v>467</v>
      </c>
      <c r="I18" s="74" t="s">
        <v>330</v>
      </c>
      <c r="J18" s="73" t="s">
        <v>472</v>
      </c>
      <c r="K18" s="74">
        <v>2</v>
      </c>
      <c r="L18" s="73" t="s">
        <v>347</v>
      </c>
      <c r="M18" s="73"/>
      <c r="N18" s="77">
        <v>32</v>
      </c>
      <c r="O18" s="77" t="s">
        <v>204</v>
      </c>
      <c r="P18" s="64" t="s">
        <v>362</v>
      </c>
      <c r="Q18" s="64" t="s">
        <v>363</v>
      </c>
      <c r="R18" s="80" t="s">
        <v>28</v>
      </c>
      <c r="S18" s="80" t="s">
        <v>202</v>
      </c>
      <c r="T18" s="80" t="s">
        <v>38</v>
      </c>
      <c r="U18" s="82" t="s">
        <v>286</v>
      </c>
      <c r="V18" s="82"/>
      <c r="W18" s="74" t="s">
        <v>468</v>
      </c>
      <c r="X18" s="74" t="s">
        <v>475</v>
      </c>
      <c r="Y18" s="31" t="s">
        <v>470</v>
      </c>
    </row>
    <row r="19" spans="1:25">
      <c r="A19" s="5">
        <f>COUNTA($B$4:B19)</f>
        <v>16</v>
      </c>
      <c r="B19" s="5" t="s">
        <v>14</v>
      </c>
      <c r="C19" s="5" t="s">
        <v>326</v>
      </c>
      <c r="D19" s="5" t="s">
        <v>327</v>
      </c>
      <c r="E19" s="5" t="s">
        <v>269</v>
      </c>
      <c r="F19" s="5" t="s">
        <v>340</v>
      </c>
      <c r="G19" s="73" t="s">
        <v>337</v>
      </c>
      <c r="H19" s="74" t="s">
        <v>467</v>
      </c>
      <c r="I19" s="74" t="s">
        <v>330</v>
      </c>
      <c r="J19" s="73" t="s">
        <v>472</v>
      </c>
      <c r="K19" s="74">
        <v>2</v>
      </c>
      <c r="L19" s="73" t="s">
        <v>347</v>
      </c>
      <c r="M19" s="73"/>
      <c r="N19" s="78">
        <v>33</v>
      </c>
      <c r="O19" s="74" t="s">
        <v>184</v>
      </c>
      <c r="P19" s="64" t="s">
        <v>364</v>
      </c>
      <c r="Q19" s="64" t="s">
        <v>365</v>
      </c>
      <c r="R19" s="80" t="s">
        <v>28</v>
      </c>
      <c r="S19" s="80" t="s">
        <v>202</v>
      </c>
      <c r="T19" s="80" t="s">
        <v>38</v>
      </c>
      <c r="U19" s="82" t="s">
        <v>286</v>
      </c>
      <c r="V19" s="82"/>
      <c r="W19" s="74" t="s">
        <v>468</v>
      </c>
      <c r="X19" s="74" t="s">
        <v>475</v>
      </c>
      <c r="Y19" s="31" t="s">
        <v>470</v>
      </c>
    </row>
    <row r="20" spans="1:25" ht="33">
      <c r="A20" s="5">
        <f>COUNTA($B$4:B20)</f>
        <v>17</v>
      </c>
      <c r="B20" s="5" t="s">
        <v>14</v>
      </c>
      <c r="C20" s="5" t="s">
        <v>326</v>
      </c>
      <c r="D20" s="5" t="s">
        <v>327</v>
      </c>
      <c r="E20" s="5" t="s">
        <v>269</v>
      </c>
      <c r="F20" s="5" t="s">
        <v>328</v>
      </c>
      <c r="G20" s="73" t="s">
        <v>337</v>
      </c>
      <c r="H20" s="74" t="s">
        <v>467</v>
      </c>
      <c r="I20" s="74" t="s">
        <v>330</v>
      </c>
      <c r="J20" s="73" t="s">
        <v>472</v>
      </c>
      <c r="K20" s="74">
        <v>2</v>
      </c>
      <c r="L20" s="73" t="s">
        <v>347</v>
      </c>
      <c r="M20" s="73"/>
      <c r="N20" s="77">
        <v>38</v>
      </c>
      <c r="O20" s="77" t="s">
        <v>206</v>
      </c>
      <c r="P20" s="64" t="s">
        <v>366</v>
      </c>
      <c r="Q20" s="64" t="s">
        <v>367</v>
      </c>
      <c r="R20" s="80" t="s">
        <v>29</v>
      </c>
      <c r="S20" s="80" t="s">
        <v>195</v>
      </c>
      <c r="T20" s="80" t="s">
        <v>237</v>
      </c>
      <c r="U20" s="82" t="s">
        <v>250</v>
      </c>
      <c r="V20" s="82"/>
      <c r="W20" s="74" t="s">
        <v>468</v>
      </c>
      <c r="X20" s="74" t="s">
        <v>475</v>
      </c>
      <c r="Y20" s="31" t="s">
        <v>470</v>
      </c>
    </row>
    <row r="21" spans="1:25" ht="82.5">
      <c r="A21" s="5">
        <f>COUNTA($B$4:B21)</f>
        <v>18</v>
      </c>
      <c r="B21" s="5" t="s">
        <v>14</v>
      </c>
      <c r="C21" s="5" t="s">
        <v>326</v>
      </c>
      <c r="D21" s="5" t="s">
        <v>327</v>
      </c>
      <c r="E21" s="5" t="s">
        <v>269</v>
      </c>
      <c r="F21" s="5" t="s">
        <v>328</v>
      </c>
      <c r="G21" s="73" t="s">
        <v>337</v>
      </c>
      <c r="H21" s="74" t="s">
        <v>467</v>
      </c>
      <c r="I21" s="74" t="s">
        <v>330</v>
      </c>
      <c r="J21" s="73" t="s">
        <v>472</v>
      </c>
      <c r="K21" s="74">
        <v>2</v>
      </c>
      <c r="L21" s="73" t="s">
        <v>347</v>
      </c>
      <c r="M21" s="73"/>
      <c r="N21" s="77">
        <v>46</v>
      </c>
      <c r="O21" s="77" t="s">
        <v>206</v>
      </c>
      <c r="P21" s="64" t="s">
        <v>368</v>
      </c>
      <c r="Q21" s="64" t="s">
        <v>369</v>
      </c>
      <c r="R21" s="80" t="s">
        <v>28</v>
      </c>
      <c r="S21" s="80" t="s">
        <v>35</v>
      </c>
      <c r="T21" s="80" t="s">
        <v>38</v>
      </c>
      <c r="U21" s="82" t="s">
        <v>286</v>
      </c>
      <c r="V21" s="82"/>
      <c r="W21" s="74" t="s">
        <v>468</v>
      </c>
      <c r="X21" s="74" t="s">
        <v>475</v>
      </c>
      <c r="Y21" s="31" t="s">
        <v>470</v>
      </c>
    </row>
    <row r="22" spans="1:25" ht="49.5">
      <c r="A22" s="5">
        <f>COUNTA($B$4:B22)</f>
        <v>19</v>
      </c>
      <c r="B22" s="5" t="s">
        <v>14</v>
      </c>
      <c r="C22" s="5" t="s">
        <v>326</v>
      </c>
      <c r="D22" s="5" t="s">
        <v>327</v>
      </c>
      <c r="E22" s="5" t="s">
        <v>269</v>
      </c>
      <c r="F22" s="5" t="s">
        <v>340</v>
      </c>
      <c r="G22" s="73" t="s">
        <v>337</v>
      </c>
      <c r="H22" s="74" t="s">
        <v>467</v>
      </c>
      <c r="I22" s="74" t="s">
        <v>330</v>
      </c>
      <c r="J22" s="73" t="s">
        <v>472</v>
      </c>
      <c r="K22" s="74">
        <v>2</v>
      </c>
      <c r="L22" s="73" t="s">
        <v>347</v>
      </c>
      <c r="M22" s="73"/>
      <c r="N22" s="77">
        <v>47</v>
      </c>
      <c r="O22" s="77" t="s">
        <v>206</v>
      </c>
      <c r="P22" s="64" t="s">
        <v>370</v>
      </c>
      <c r="Q22" s="64" t="s">
        <v>371</v>
      </c>
      <c r="R22" s="80" t="s">
        <v>28</v>
      </c>
      <c r="S22" s="80" t="s">
        <v>35</v>
      </c>
      <c r="T22" s="80" t="s">
        <v>38</v>
      </c>
      <c r="U22" s="82" t="s">
        <v>286</v>
      </c>
      <c r="V22" s="82"/>
      <c r="W22" s="74" t="s">
        <v>468</v>
      </c>
      <c r="X22" s="74" t="s">
        <v>475</v>
      </c>
      <c r="Y22" s="31" t="s">
        <v>470</v>
      </c>
    </row>
    <row r="23" spans="1:25" ht="33">
      <c r="A23" s="5">
        <f>COUNTA($B$4:B23)</f>
        <v>20</v>
      </c>
      <c r="B23" s="5" t="s">
        <v>14</v>
      </c>
      <c r="C23" s="5" t="s">
        <v>326</v>
      </c>
      <c r="D23" s="5" t="s">
        <v>327</v>
      </c>
      <c r="E23" s="5" t="s">
        <v>269</v>
      </c>
      <c r="F23" s="5" t="s">
        <v>328</v>
      </c>
      <c r="G23" s="73" t="s">
        <v>337</v>
      </c>
      <c r="H23" s="74" t="s">
        <v>467</v>
      </c>
      <c r="I23" s="74" t="s">
        <v>330</v>
      </c>
      <c r="J23" s="73" t="s">
        <v>472</v>
      </c>
      <c r="K23" s="74">
        <v>2</v>
      </c>
      <c r="L23" s="73" t="s">
        <v>347</v>
      </c>
      <c r="M23" s="73"/>
      <c r="N23" s="77">
        <v>47</v>
      </c>
      <c r="O23" s="77" t="s">
        <v>372</v>
      </c>
      <c r="P23" s="64" t="s">
        <v>373</v>
      </c>
      <c r="Q23" s="64" t="s">
        <v>374</v>
      </c>
      <c r="R23" s="80" t="s">
        <v>28</v>
      </c>
      <c r="S23" s="80" t="s">
        <v>35</v>
      </c>
      <c r="T23" s="80" t="s">
        <v>38</v>
      </c>
      <c r="U23" s="82" t="s">
        <v>286</v>
      </c>
      <c r="V23" s="82"/>
      <c r="W23" s="74" t="s">
        <v>468</v>
      </c>
      <c r="X23" s="74" t="s">
        <v>475</v>
      </c>
      <c r="Y23" s="31" t="s">
        <v>470</v>
      </c>
    </row>
    <row r="24" spans="1:25" ht="49.5">
      <c r="A24" s="5">
        <f>COUNTA($B$4:B24)</f>
        <v>21</v>
      </c>
      <c r="B24" s="5" t="s">
        <v>14</v>
      </c>
      <c r="C24" s="5" t="s">
        <v>326</v>
      </c>
      <c r="D24" s="5" t="s">
        <v>327</v>
      </c>
      <c r="E24" s="5" t="s">
        <v>269</v>
      </c>
      <c r="F24" s="5" t="s">
        <v>328</v>
      </c>
      <c r="G24" s="73" t="s">
        <v>337</v>
      </c>
      <c r="H24" s="74" t="s">
        <v>467</v>
      </c>
      <c r="I24" s="74" t="s">
        <v>330</v>
      </c>
      <c r="J24" s="73" t="s">
        <v>472</v>
      </c>
      <c r="K24" s="74">
        <v>2</v>
      </c>
      <c r="L24" s="73" t="s">
        <v>347</v>
      </c>
      <c r="M24" s="73"/>
      <c r="N24" s="77">
        <v>51</v>
      </c>
      <c r="O24" s="77" t="s">
        <v>372</v>
      </c>
      <c r="P24" s="64" t="s">
        <v>375</v>
      </c>
      <c r="Q24" s="64" t="s">
        <v>376</v>
      </c>
      <c r="R24" s="80" t="s">
        <v>28</v>
      </c>
      <c r="S24" s="80" t="s">
        <v>35</v>
      </c>
      <c r="T24" s="80" t="s">
        <v>38</v>
      </c>
      <c r="U24" s="82" t="s">
        <v>286</v>
      </c>
      <c r="V24" s="82"/>
      <c r="W24" s="74" t="s">
        <v>468</v>
      </c>
      <c r="X24" s="74" t="s">
        <v>475</v>
      </c>
      <c r="Y24" s="31" t="s">
        <v>470</v>
      </c>
    </row>
    <row r="25" spans="1:25" ht="33">
      <c r="A25" s="5">
        <f>COUNTA($B$4:B25)</f>
        <v>22</v>
      </c>
      <c r="B25" s="5" t="s">
        <v>14</v>
      </c>
      <c r="C25" s="5" t="s">
        <v>326</v>
      </c>
      <c r="D25" s="5" t="s">
        <v>327</v>
      </c>
      <c r="E25" s="5" t="s">
        <v>269</v>
      </c>
      <c r="F25" s="5" t="s">
        <v>340</v>
      </c>
      <c r="G25" s="73" t="s">
        <v>337</v>
      </c>
      <c r="H25" s="74" t="s">
        <v>467</v>
      </c>
      <c r="I25" s="74" t="s">
        <v>330</v>
      </c>
      <c r="J25" s="73" t="s">
        <v>472</v>
      </c>
      <c r="K25" s="74">
        <v>2</v>
      </c>
      <c r="L25" s="73" t="s">
        <v>377</v>
      </c>
      <c r="M25" s="73"/>
      <c r="N25" s="77">
        <v>61</v>
      </c>
      <c r="O25" s="77" t="s">
        <v>378</v>
      </c>
      <c r="P25" s="64" t="s">
        <v>379</v>
      </c>
      <c r="Q25" s="64" t="s">
        <v>380</v>
      </c>
      <c r="R25" s="80" t="s">
        <v>28</v>
      </c>
      <c r="S25" s="80" t="s">
        <v>35</v>
      </c>
      <c r="T25" s="80" t="s">
        <v>38</v>
      </c>
      <c r="U25" s="82" t="s">
        <v>286</v>
      </c>
      <c r="V25" s="82"/>
      <c r="W25" s="74" t="s">
        <v>468</v>
      </c>
      <c r="X25" s="74" t="s">
        <v>475</v>
      </c>
      <c r="Y25" s="31" t="s">
        <v>470</v>
      </c>
    </row>
    <row r="26" spans="1:25" ht="33">
      <c r="A26" s="5">
        <f>COUNTA($B$4:B26)</f>
        <v>23</v>
      </c>
      <c r="B26" s="5" t="s">
        <v>14</v>
      </c>
      <c r="C26" s="5" t="s">
        <v>326</v>
      </c>
      <c r="D26" s="5" t="s">
        <v>327</v>
      </c>
      <c r="E26" s="5" t="s">
        <v>269</v>
      </c>
      <c r="F26" s="5" t="s">
        <v>328</v>
      </c>
      <c r="G26" s="73" t="s">
        <v>337</v>
      </c>
      <c r="H26" s="74" t="s">
        <v>467</v>
      </c>
      <c r="I26" s="74" t="s">
        <v>330</v>
      </c>
      <c r="J26" s="73" t="s">
        <v>472</v>
      </c>
      <c r="K26" s="74">
        <v>2</v>
      </c>
      <c r="L26" s="73" t="s">
        <v>377</v>
      </c>
      <c r="M26" s="73"/>
      <c r="N26" s="77">
        <v>64</v>
      </c>
      <c r="O26" s="77" t="s">
        <v>381</v>
      </c>
      <c r="P26" s="64" t="s">
        <v>382</v>
      </c>
      <c r="Q26" s="64" t="s">
        <v>383</v>
      </c>
      <c r="R26" s="80" t="s">
        <v>28</v>
      </c>
      <c r="S26" s="80" t="s">
        <v>35</v>
      </c>
      <c r="T26" s="80" t="s">
        <v>237</v>
      </c>
      <c r="U26" s="82" t="s">
        <v>250</v>
      </c>
      <c r="V26" s="82"/>
      <c r="W26" s="74" t="s">
        <v>468</v>
      </c>
      <c r="X26" s="74" t="s">
        <v>475</v>
      </c>
      <c r="Y26" s="31" t="s">
        <v>470</v>
      </c>
    </row>
    <row r="27" spans="1:25" ht="33">
      <c r="A27" s="5">
        <f>COUNTA($B$4:B27)</f>
        <v>24</v>
      </c>
      <c r="B27" s="5" t="s">
        <v>14</v>
      </c>
      <c r="C27" s="5" t="s">
        <v>326</v>
      </c>
      <c r="D27" s="5" t="s">
        <v>327</v>
      </c>
      <c r="E27" s="5" t="s">
        <v>269</v>
      </c>
      <c r="F27" s="5" t="s">
        <v>328</v>
      </c>
      <c r="G27" s="73" t="s">
        <v>337</v>
      </c>
      <c r="H27" s="74" t="s">
        <v>467</v>
      </c>
      <c r="I27" s="74" t="s">
        <v>330</v>
      </c>
      <c r="J27" s="73" t="s">
        <v>472</v>
      </c>
      <c r="K27" s="74">
        <v>2</v>
      </c>
      <c r="L27" s="73" t="s">
        <v>384</v>
      </c>
      <c r="M27" s="73"/>
      <c r="N27" s="77">
        <v>66</v>
      </c>
      <c r="O27" s="77" t="s">
        <v>385</v>
      </c>
      <c r="P27" s="64" t="s">
        <v>386</v>
      </c>
      <c r="Q27" s="64" t="s">
        <v>387</v>
      </c>
      <c r="R27" s="80" t="s">
        <v>28</v>
      </c>
      <c r="S27" s="80" t="s">
        <v>35</v>
      </c>
      <c r="T27" s="80" t="s">
        <v>237</v>
      </c>
      <c r="U27" s="82" t="s">
        <v>250</v>
      </c>
      <c r="V27" s="82"/>
      <c r="W27" s="74" t="s">
        <v>468</v>
      </c>
      <c r="X27" s="74" t="s">
        <v>475</v>
      </c>
      <c r="Y27" s="31" t="s">
        <v>470</v>
      </c>
    </row>
    <row r="28" spans="1:25" ht="49.5">
      <c r="A28" s="5">
        <f>COUNTA($B$4:B28)</f>
        <v>25</v>
      </c>
      <c r="B28" s="5" t="s">
        <v>14</v>
      </c>
      <c r="C28" s="5" t="s">
        <v>326</v>
      </c>
      <c r="D28" s="5" t="s">
        <v>327</v>
      </c>
      <c r="E28" s="5" t="s">
        <v>269</v>
      </c>
      <c r="F28" s="5" t="s">
        <v>340</v>
      </c>
      <c r="G28" s="73" t="s">
        <v>337</v>
      </c>
      <c r="H28" s="74" t="s">
        <v>467</v>
      </c>
      <c r="I28" s="74" t="s">
        <v>330</v>
      </c>
      <c r="J28" s="73" t="s">
        <v>472</v>
      </c>
      <c r="K28" s="74">
        <v>2</v>
      </c>
      <c r="L28" s="73" t="s">
        <v>384</v>
      </c>
      <c r="M28" s="73"/>
      <c r="N28" s="77">
        <v>66</v>
      </c>
      <c r="O28" s="77" t="s">
        <v>388</v>
      </c>
      <c r="P28" s="64" t="s">
        <v>389</v>
      </c>
      <c r="Q28" s="64" t="s">
        <v>390</v>
      </c>
      <c r="R28" s="80" t="s">
        <v>28</v>
      </c>
      <c r="S28" s="80" t="s">
        <v>35</v>
      </c>
      <c r="T28" s="80" t="s">
        <v>237</v>
      </c>
      <c r="U28" s="82" t="s">
        <v>250</v>
      </c>
      <c r="V28" s="82"/>
      <c r="W28" s="74" t="s">
        <v>468</v>
      </c>
      <c r="X28" s="74" t="s">
        <v>475</v>
      </c>
      <c r="Y28" s="31" t="s">
        <v>470</v>
      </c>
    </row>
    <row r="29" spans="1:25" ht="49.5">
      <c r="A29" s="5">
        <f>COUNTA($B$4:B29)</f>
        <v>26</v>
      </c>
      <c r="B29" s="5" t="s">
        <v>14</v>
      </c>
      <c r="C29" s="5" t="s">
        <v>326</v>
      </c>
      <c r="D29" s="5" t="s">
        <v>327</v>
      </c>
      <c r="E29" s="5" t="s">
        <v>269</v>
      </c>
      <c r="F29" s="5" t="s">
        <v>328</v>
      </c>
      <c r="G29" s="73" t="s">
        <v>337</v>
      </c>
      <c r="H29" s="74" t="s">
        <v>467</v>
      </c>
      <c r="I29" s="74" t="s">
        <v>330</v>
      </c>
      <c r="J29" s="73" t="s">
        <v>472</v>
      </c>
      <c r="K29" s="74">
        <v>2</v>
      </c>
      <c r="L29" s="73" t="s">
        <v>384</v>
      </c>
      <c r="M29" s="73"/>
      <c r="N29" s="77">
        <v>70</v>
      </c>
      <c r="O29" s="77" t="s">
        <v>206</v>
      </c>
      <c r="P29" s="64" t="s">
        <v>391</v>
      </c>
      <c r="Q29" s="64" t="s">
        <v>392</v>
      </c>
      <c r="R29" s="80" t="s">
        <v>28</v>
      </c>
      <c r="S29" s="80" t="s">
        <v>35</v>
      </c>
      <c r="T29" s="80" t="s">
        <v>38</v>
      </c>
      <c r="U29" s="82" t="s">
        <v>286</v>
      </c>
      <c r="V29" s="82"/>
      <c r="W29" s="74" t="s">
        <v>468</v>
      </c>
      <c r="X29" s="74" t="s">
        <v>475</v>
      </c>
      <c r="Y29" s="31" t="s">
        <v>470</v>
      </c>
    </row>
    <row r="30" spans="1:25" ht="33">
      <c r="A30" s="5">
        <f>COUNTA($B$4:B30)</f>
        <v>27</v>
      </c>
      <c r="B30" s="5" t="s">
        <v>14</v>
      </c>
      <c r="C30" s="5" t="s">
        <v>326</v>
      </c>
      <c r="D30" s="5" t="s">
        <v>327</v>
      </c>
      <c r="E30" s="5" t="s">
        <v>269</v>
      </c>
      <c r="F30" s="5" t="s">
        <v>340</v>
      </c>
      <c r="G30" s="73" t="s">
        <v>337</v>
      </c>
      <c r="H30" s="74" t="s">
        <v>467</v>
      </c>
      <c r="I30" s="74" t="s">
        <v>330</v>
      </c>
      <c r="J30" s="73" t="s">
        <v>472</v>
      </c>
      <c r="K30" s="74">
        <v>2</v>
      </c>
      <c r="L30" s="73" t="s">
        <v>377</v>
      </c>
      <c r="M30" s="73"/>
      <c r="N30" s="79">
        <v>71</v>
      </c>
      <c r="O30" s="84" t="s">
        <v>393</v>
      </c>
      <c r="P30" s="64" t="s">
        <v>394</v>
      </c>
      <c r="Q30" s="64" t="s">
        <v>395</v>
      </c>
      <c r="R30" s="80" t="s">
        <v>29</v>
      </c>
      <c r="S30" s="80" t="s">
        <v>201</v>
      </c>
      <c r="T30" s="80" t="s">
        <v>39</v>
      </c>
      <c r="U30" s="82" t="s">
        <v>248</v>
      </c>
      <c r="V30" s="82"/>
      <c r="W30" s="74" t="s">
        <v>468</v>
      </c>
      <c r="X30" s="74" t="s">
        <v>475</v>
      </c>
      <c r="Y30" s="31" t="s">
        <v>470</v>
      </c>
    </row>
    <row r="31" spans="1:25" ht="33">
      <c r="A31" s="5">
        <f>COUNTA($B$4:B31)</f>
        <v>28</v>
      </c>
      <c r="B31" s="5" t="s">
        <v>14</v>
      </c>
      <c r="C31" s="5" t="s">
        <v>326</v>
      </c>
      <c r="D31" s="5" t="s">
        <v>327</v>
      </c>
      <c r="E31" s="5" t="s">
        <v>269</v>
      </c>
      <c r="F31" s="5" t="s">
        <v>328</v>
      </c>
      <c r="G31" s="73" t="s">
        <v>337</v>
      </c>
      <c r="H31" s="74" t="s">
        <v>467</v>
      </c>
      <c r="I31" s="74" t="s">
        <v>330</v>
      </c>
      <c r="J31" s="73" t="s">
        <v>472</v>
      </c>
      <c r="K31" s="74">
        <v>2</v>
      </c>
      <c r="L31" s="73" t="s">
        <v>384</v>
      </c>
      <c r="M31" s="73"/>
      <c r="N31" s="78">
        <v>71</v>
      </c>
      <c r="O31" s="74" t="s">
        <v>396</v>
      </c>
      <c r="P31" s="64" t="s">
        <v>397</v>
      </c>
      <c r="Q31" s="64" t="s">
        <v>398</v>
      </c>
      <c r="R31" s="80" t="s">
        <v>29</v>
      </c>
      <c r="S31" s="80" t="s">
        <v>195</v>
      </c>
      <c r="T31" s="80" t="s">
        <v>39</v>
      </c>
      <c r="U31" s="82" t="s">
        <v>248</v>
      </c>
      <c r="V31" s="82"/>
      <c r="W31" s="74" t="s">
        <v>468</v>
      </c>
      <c r="X31" s="74" t="s">
        <v>475</v>
      </c>
      <c r="Y31" s="31" t="s">
        <v>470</v>
      </c>
    </row>
    <row r="32" spans="1:25" ht="249" customHeight="1">
      <c r="A32" s="5">
        <f>COUNTA($B$4:B32)</f>
        <v>29</v>
      </c>
      <c r="B32" s="5" t="s">
        <v>14</v>
      </c>
      <c r="C32" s="5" t="s">
        <v>326</v>
      </c>
      <c r="D32" s="5" t="s">
        <v>327</v>
      </c>
      <c r="E32" s="5" t="s">
        <v>269</v>
      </c>
      <c r="F32" s="5" t="s">
        <v>340</v>
      </c>
      <c r="G32" s="73" t="s">
        <v>337</v>
      </c>
      <c r="H32" s="74" t="s">
        <v>467</v>
      </c>
      <c r="I32" s="74" t="s">
        <v>330</v>
      </c>
      <c r="J32" s="73" t="s">
        <v>472</v>
      </c>
      <c r="K32" s="74">
        <v>2</v>
      </c>
      <c r="L32" s="73" t="s">
        <v>377</v>
      </c>
      <c r="M32" s="73"/>
      <c r="N32" s="78">
        <v>71</v>
      </c>
      <c r="O32" s="74" t="s">
        <v>34</v>
      </c>
      <c r="P32" s="67"/>
      <c r="Q32" s="68" t="s">
        <v>399</v>
      </c>
      <c r="R32" s="80" t="s">
        <v>29</v>
      </c>
      <c r="S32" s="80" t="s">
        <v>34</v>
      </c>
      <c r="T32" s="80" t="s">
        <v>39</v>
      </c>
      <c r="U32" s="82" t="s">
        <v>248</v>
      </c>
      <c r="V32" s="82"/>
      <c r="W32" s="74" t="s">
        <v>468</v>
      </c>
      <c r="X32" s="74" t="s">
        <v>475</v>
      </c>
      <c r="Y32" s="31" t="s">
        <v>470</v>
      </c>
    </row>
    <row r="33" spans="1:25" ht="49.5">
      <c r="A33" s="5">
        <f>COUNTA($B$4:B33)</f>
        <v>30</v>
      </c>
      <c r="B33" s="5" t="s">
        <v>14</v>
      </c>
      <c r="C33" s="5" t="s">
        <v>326</v>
      </c>
      <c r="D33" s="5" t="s">
        <v>327</v>
      </c>
      <c r="E33" s="5" t="s">
        <v>269</v>
      </c>
      <c r="F33" s="5" t="s">
        <v>328</v>
      </c>
      <c r="G33" s="73" t="s">
        <v>337</v>
      </c>
      <c r="H33" s="74" t="s">
        <v>467</v>
      </c>
      <c r="I33" s="74" t="s">
        <v>330</v>
      </c>
      <c r="J33" s="73" t="s">
        <v>472</v>
      </c>
      <c r="K33" s="74">
        <v>2</v>
      </c>
      <c r="L33" s="73" t="s">
        <v>377</v>
      </c>
      <c r="M33" s="73"/>
      <c r="N33" s="78">
        <v>72</v>
      </c>
      <c r="O33" s="74" t="s">
        <v>400</v>
      </c>
      <c r="P33" s="69" t="s">
        <v>401</v>
      </c>
      <c r="Q33" s="69" t="s">
        <v>402</v>
      </c>
      <c r="R33" s="80" t="s">
        <v>29</v>
      </c>
      <c r="S33" s="80" t="s">
        <v>195</v>
      </c>
      <c r="T33" s="80" t="s">
        <v>39</v>
      </c>
      <c r="U33" s="82" t="s">
        <v>248</v>
      </c>
      <c r="V33" s="82"/>
      <c r="W33" s="74" t="s">
        <v>468</v>
      </c>
      <c r="X33" s="74" t="s">
        <v>475</v>
      </c>
      <c r="Y33" s="31" t="s">
        <v>470</v>
      </c>
    </row>
    <row r="34" spans="1:25" ht="47.25" customHeight="1">
      <c r="A34" s="5">
        <f>COUNTA($B$4:B34)</f>
        <v>31</v>
      </c>
      <c r="B34" s="5" t="s">
        <v>14</v>
      </c>
      <c r="C34" s="5" t="s">
        <v>326</v>
      </c>
      <c r="D34" s="5" t="s">
        <v>327</v>
      </c>
      <c r="E34" s="5" t="s">
        <v>269</v>
      </c>
      <c r="F34" s="5" t="s">
        <v>328</v>
      </c>
      <c r="G34" s="73" t="s">
        <v>337</v>
      </c>
      <c r="H34" s="74" t="s">
        <v>467</v>
      </c>
      <c r="I34" s="74" t="s">
        <v>330</v>
      </c>
      <c r="J34" s="73" t="s">
        <v>472</v>
      </c>
      <c r="K34" s="74">
        <v>2</v>
      </c>
      <c r="L34" s="73" t="s">
        <v>377</v>
      </c>
      <c r="M34" s="73"/>
      <c r="N34" s="78">
        <v>72</v>
      </c>
      <c r="O34" s="74" t="s">
        <v>34</v>
      </c>
      <c r="P34" s="70"/>
      <c r="Q34" s="70"/>
      <c r="R34" s="80" t="s">
        <v>29</v>
      </c>
      <c r="S34" s="80" t="s">
        <v>195</v>
      </c>
      <c r="T34" s="80" t="s">
        <v>39</v>
      </c>
      <c r="U34" s="82" t="s">
        <v>248</v>
      </c>
      <c r="V34" s="82"/>
      <c r="W34" s="74" t="s">
        <v>468</v>
      </c>
      <c r="X34" s="74" t="s">
        <v>475</v>
      </c>
      <c r="Y34" s="31" t="s">
        <v>470</v>
      </c>
    </row>
    <row r="35" spans="1:25" ht="108" customHeight="1">
      <c r="A35" s="5">
        <f>COUNTA($B$4:B35)</f>
        <v>32</v>
      </c>
      <c r="B35" s="5" t="s">
        <v>14</v>
      </c>
      <c r="C35" s="5" t="s">
        <v>326</v>
      </c>
      <c r="D35" s="5" t="s">
        <v>327</v>
      </c>
      <c r="E35" s="5" t="s">
        <v>269</v>
      </c>
      <c r="F35" s="5" t="s">
        <v>340</v>
      </c>
      <c r="G35" s="73" t="s">
        <v>337</v>
      </c>
      <c r="H35" s="74" t="s">
        <v>467</v>
      </c>
      <c r="I35" s="74" t="s">
        <v>330</v>
      </c>
      <c r="J35" s="73" t="s">
        <v>472</v>
      </c>
      <c r="K35" s="74">
        <v>2</v>
      </c>
      <c r="L35" s="73" t="s">
        <v>377</v>
      </c>
      <c r="M35" s="73"/>
      <c r="N35" s="78">
        <v>72</v>
      </c>
      <c r="O35" s="74" t="s">
        <v>34</v>
      </c>
      <c r="Q35" s="71" t="s">
        <v>403</v>
      </c>
      <c r="R35" s="80" t="s">
        <v>29</v>
      </c>
      <c r="S35" s="80" t="s">
        <v>34</v>
      </c>
      <c r="T35" s="80" t="s">
        <v>39</v>
      </c>
      <c r="U35" s="82" t="s">
        <v>248</v>
      </c>
      <c r="V35" s="82"/>
      <c r="W35" s="74" t="s">
        <v>468</v>
      </c>
      <c r="X35" s="74" t="s">
        <v>475</v>
      </c>
      <c r="Y35" s="31" t="s">
        <v>470</v>
      </c>
    </row>
    <row r="36" spans="1:25" ht="33">
      <c r="A36" s="5">
        <f>COUNTA($B$4:B36)</f>
        <v>33</v>
      </c>
      <c r="B36" s="5" t="s">
        <v>14</v>
      </c>
      <c r="C36" s="5" t="s">
        <v>326</v>
      </c>
      <c r="D36" s="5" t="s">
        <v>327</v>
      </c>
      <c r="E36" s="5" t="s">
        <v>269</v>
      </c>
      <c r="F36" s="5" t="s">
        <v>328</v>
      </c>
      <c r="G36" s="73" t="s">
        <v>337</v>
      </c>
      <c r="H36" s="74" t="s">
        <v>467</v>
      </c>
      <c r="I36" s="74" t="s">
        <v>330</v>
      </c>
      <c r="J36" s="73" t="s">
        <v>472</v>
      </c>
      <c r="K36" s="74">
        <v>2</v>
      </c>
      <c r="L36" s="73" t="s">
        <v>377</v>
      </c>
      <c r="M36" s="73"/>
      <c r="N36" s="77">
        <v>73</v>
      </c>
      <c r="O36" s="77" t="s">
        <v>206</v>
      </c>
      <c r="P36" s="64" t="s">
        <v>404</v>
      </c>
      <c r="Q36" s="64" t="s">
        <v>405</v>
      </c>
      <c r="R36" s="80" t="s">
        <v>29</v>
      </c>
      <c r="S36" s="80" t="s">
        <v>195</v>
      </c>
      <c r="T36" s="80" t="s">
        <v>39</v>
      </c>
      <c r="U36" s="82" t="s">
        <v>248</v>
      </c>
      <c r="V36" s="82"/>
      <c r="W36" s="74" t="s">
        <v>468</v>
      </c>
      <c r="X36" s="74" t="s">
        <v>475</v>
      </c>
      <c r="Y36" s="31" t="s">
        <v>470</v>
      </c>
    </row>
    <row r="37" spans="1:25" ht="33">
      <c r="A37" s="5">
        <f>COUNTA($B$4:B37)</f>
        <v>34</v>
      </c>
      <c r="B37" s="5" t="s">
        <v>14</v>
      </c>
      <c r="C37" s="5" t="s">
        <v>326</v>
      </c>
      <c r="D37" s="5" t="s">
        <v>327</v>
      </c>
      <c r="E37" s="5" t="s">
        <v>269</v>
      </c>
      <c r="F37" s="5" t="s">
        <v>328</v>
      </c>
      <c r="G37" s="73" t="s">
        <v>337</v>
      </c>
      <c r="H37" s="74" t="s">
        <v>467</v>
      </c>
      <c r="I37" s="74" t="s">
        <v>330</v>
      </c>
      <c r="J37" s="73" t="s">
        <v>472</v>
      </c>
      <c r="K37" s="74">
        <v>2</v>
      </c>
      <c r="L37" s="73" t="s">
        <v>377</v>
      </c>
      <c r="M37" s="73"/>
      <c r="N37" s="77">
        <v>73</v>
      </c>
      <c r="O37" s="77" t="s">
        <v>396</v>
      </c>
      <c r="P37" s="64" t="s">
        <v>406</v>
      </c>
      <c r="Q37" s="64" t="s">
        <v>407</v>
      </c>
      <c r="R37" s="80" t="s">
        <v>29</v>
      </c>
      <c r="S37" s="80" t="s">
        <v>195</v>
      </c>
      <c r="T37" s="80" t="s">
        <v>39</v>
      </c>
      <c r="U37" s="82" t="s">
        <v>248</v>
      </c>
      <c r="V37" s="82"/>
      <c r="W37" s="74" t="s">
        <v>468</v>
      </c>
      <c r="X37" s="74" t="s">
        <v>475</v>
      </c>
      <c r="Y37" s="31" t="s">
        <v>470</v>
      </c>
    </row>
    <row r="38" spans="1:25" ht="33">
      <c r="A38" s="5">
        <f>COUNTA($B$4:B38)</f>
        <v>35</v>
      </c>
      <c r="B38" s="5" t="s">
        <v>14</v>
      </c>
      <c r="C38" s="5" t="s">
        <v>326</v>
      </c>
      <c r="D38" s="5" t="s">
        <v>327</v>
      </c>
      <c r="E38" s="5" t="s">
        <v>269</v>
      </c>
      <c r="F38" s="5" t="s">
        <v>340</v>
      </c>
      <c r="G38" s="73" t="s">
        <v>337</v>
      </c>
      <c r="H38" s="74" t="s">
        <v>467</v>
      </c>
      <c r="I38" s="74" t="s">
        <v>330</v>
      </c>
      <c r="J38" s="73" t="s">
        <v>472</v>
      </c>
      <c r="K38" s="74">
        <v>2</v>
      </c>
      <c r="L38" s="73" t="s">
        <v>377</v>
      </c>
      <c r="M38" s="73"/>
      <c r="N38" s="77">
        <v>73</v>
      </c>
      <c r="O38" s="77" t="s">
        <v>206</v>
      </c>
      <c r="P38" s="64" t="s">
        <v>408</v>
      </c>
      <c r="Q38" s="64" t="s">
        <v>409</v>
      </c>
      <c r="R38" s="80" t="s">
        <v>29</v>
      </c>
      <c r="S38" s="80" t="s">
        <v>195</v>
      </c>
      <c r="T38" s="80" t="s">
        <v>39</v>
      </c>
      <c r="U38" s="82" t="s">
        <v>248</v>
      </c>
      <c r="V38" s="82"/>
      <c r="W38" s="74" t="s">
        <v>468</v>
      </c>
      <c r="X38" s="74" t="s">
        <v>475</v>
      </c>
      <c r="Y38" s="31" t="s">
        <v>470</v>
      </c>
    </row>
    <row r="39" spans="1:25" ht="99">
      <c r="A39" s="5">
        <f>COUNTA($B$4:B39)</f>
        <v>36</v>
      </c>
      <c r="B39" s="5" t="s">
        <v>14</v>
      </c>
      <c r="C39" s="5" t="s">
        <v>326</v>
      </c>
      <c r="D39" s="5" t="s">
        <v>327</v>
      </c>
      <c r="E39" s="5" t="s">
        <v>269</v>
      </c>
      <c r="F39" s="5" t="s">
        <v>328</v>
      </c>
      <c r="G39" s="73" t="s">
        <v>337</v>
      </c>
      <c r="H39" s="74" t="s">
        <v>467</v>
      </c>
      <c r="I39" s="74" t="s">
        <v>330</v>
      </c>
      <c r="J39" s="73" t="s">
        <v>472</v>
      </c>
      <c r="K39" s="74">
        <v>2</v>
      </c>
      <c r="L39" s="73" t="s">
        <v>377</v>
      </c>
      <c r="M39" s="73"/>
      <c r="N39" s="77">
        <v>81</v>
      </c>
      <c r="O39" s="77" t="s">
        <v>206</v>
      </c>
      <c r="P39" s="64" t="s">
        <v>410</v>
      </c>
      <c r="Q39" s="64" t="s">
        <v>411</v>
      </c>
      <c r="R39" s="80" t="s">
        <v>29</v>
      </c>
      <c r="S39" s="80" t="s">
        <v>195</v>
      </c>
      <c r="T39" s="80" t="s">
        <v>237</v>
      </c>
      <c r="U39" s="82" t="s">
        <v>250</v>
      </c>
      <c r="V39" s="82"/>
      <c r="W39" s="74" t="s">
        <v>468</v>
      </c>
      <c r="X39" s="74" t="s">
        <v>475</v>
      </c>
      <c r="Y39" s="31" t="s">
        <v>470</v>
      </c>
    </row>
    <row r="40" spans="1:25" ht="66">
      <c r="A40" s="5">
        <f>COUNTA($B$4:B40)</f>
        <v>37</v>
      </c>
      <c r="B40" s="5" t="s">
        <v>14</v>
      </c>
      <c r="C40" s="5" t="s">
        <v>326</v>
      </c>
      <c r="D40" s="5" t="s">
        <v>327</v>
      </c>
      <c r="E40" s="5" t="s">
        <v>269</v>
      </c>
      <c r="F40" s="5" t="s">
        <v>328</v>
      </c>
      <c r="G40" s="73" t="s">
        <v>337</v>
      </c>
      <c r="H40" s="74" t="s">
        <v>467</v>
      </c>
      <c r="I40" s="74" t="s">
        <v>330</v>
      </c>
      <c r="J40" s="73" t="s">
        <v>472</v>
      </c>
      <c r="K40" s="74">
        <v>2</v>
      </c>
      <c r="L40" s="73" t="s">
        <v>377</v>
      </c>
      <c r="M40" s="73"/>
      <c r="N40" s="77">
        <v>81</v>
      </c>
      <c r="O40" s="77" t="s">
        <v>206</v>
      </c>
      <c r="P40" s="64" t="s">
        <v>412</v>
      </c>
      <c r="Q40" s="64" t="s">
        <v>413</v>
      </c>
      <c r="R40" s="80" t="s">
        <v>28</v>
      </c>
      <c r="S40" s="80" t="s">
        <v>35</v>
      </c>
      <c r="T40" s="80" t="s">
        <v>38</v>
      </c>
      <c r="U40" s="82" t="s">
        <v>286</v>
      </c>
      <c r="V40" s="82"/>
      <c r="W40" s="74" t="s">
        <v>468</v>
      </c>
      <c r="X40" s="74" t="s">
        <v>475</v>
      </c>
      <c r="Y40" s="31" t="s">
        <v>470</v>
      </c>
    </row>
    <row r="41" spans="1:25">
      <c r="A41" s="5">
        <v>37</v>
      </c>
      <c r="B41" s="5" t="s">
        <v>14</v>
      </c>
      <c r="C41" s="5" t="s">
        <v>326</v>
      </c>
      <c r="D41" s="5" t="s">
        <v>327</v>
      </c>
      <c r="E41" s="5" t="s">
        <v>269</v>
      </c>
      <c r="F41" s="5" t="s">
        <v>340</v>
      </c>
      <c r="G41" s="73" t="s">
        <v>337</v>
      </c>
      <c r="H41" s="74" t="s">
        <v>467</v>
      </c>
      <c r="I41" s="74" t="s">
        <v>330</v>
      </c>
      <c r="J41" s="73" t="s">
        <v>472</v>
      </c>
      <c r="K41" s="74">
        <v>2</v>
      </c>
      <c r="L41" s="73" t="s">
        <v>377</v>
      </c>
      <c r="M41" s="73"/>
      <c r="N41" s="77" t="s">
        <v>414</v>
      </c>
      <c r="O41" s="77" t="s">
        <v>34</v>
      </c>
      <c r="P41" s="64" t="s">
        <v>415</v>
      </c>
      <c r="Q41" s="64" t="s">
        <v>416</v>
      </c>
      <c r="R41" s="80" t="s">
        <v>28</v>
      </c>
      <c r="S41" s="80" t="s">
        <v>34</v>
      </c>
      <c r="T41" s="80" t="s">
        <v>38</v>
      </c>
      <c r="U41" s="82" t="s">
        <v>286</v>
      </c>
      <c r="V41" s="82"/>
      <c r="W41" s="74" t="s">
        <v>468</v>
      </c>
      <c r="X41" s="74" t="s">
        <v>475</v>
      </c>
      <c r="Y41" s="31" t="s">
        <v>470</v>
      </c>
    </row>
    <row r="42" spans="1:25">
      <c r="A42" s="5">
        <f>COUNTA($B$4:B42)</f>
        <v>39</v>
      </c>
      <c r="B42" s="5" t="s">
        <v>14</v>
      </c>
      <c r="C42" s="5" t="s">
        <v>326</v>
      </c>
      <c r="D42" s="5" t="s">
        <v>327</v>
      </c>
      <c r="E42" s="5" t="s">
        <v>269</v>
      </c>
      <c r="F42" s="5" t="s">
        <v>340</v>
      </c>
      <c r="G42" s="73" t="s">
        <v>337</v>
      </c>
      <c r="H42" s="74" t="s">
        <v>467</v>
      </c>
      <c r="I42" s="74" t="s">
        <v>330</v>
      </c>
      <c r="J42" s="73" t="s">
        <v>472</v>
      </c>
      <c r="K42" s="74">
        <v>2</v>
      </c>
      <c r="L42" s="73" t="s">
        <v>377</v>
      </c>
      <c r="M42" s="73"/>
      <c r="N42" s="77">
        <v>91</v>
      </c>
      <c r="O42" s="77" t="s">
        <v>206</v>
      </c>
      <c r="P42" s="64" t="s">
        <v>417</v>
      </c>
      <c r="Q42" s="64" t="s">
        <v>336</v>
      </c>
      <c r="R42" s="80" t="s">
        <v>28</v>
      </c>
      <c r="S42" s="80" t="s">
        <v>202</v>
      </c>
      <c r="T42" s="80" t="s">
        <v>38</v>
      </c>
      <c r="U42" s="82" t="s">
        <v>286</v>
      </c>
      <c r="V42" s="82"/>
      <c r="W42" s="74" t="s">
        <v>468</v>
      </c>
      <c r="X42" s="74" t="s">
        <v>475</v>
      </c>
      <c r="Y42" s="31" t="s">
        <v>470</v>
      </c>
    </row>
    <row r="43" spans="1:25" ht="33">
      <c r="A43" s="5">
        <f>COUNTA($B$4:B43)</f>
        <v>40</v>
      </c>
      <c r="B43" s="5" t="s">
        <v>14</v>
      </c>
      <c r="C43" s="5" t="s">
        <v>326</v>
      </c>
      <c r="D43" s="5" t="s">
        <v>327</v>
      </c>
      <c r="E43" s="5" t="s">
        <v>269</v>
      </c>
      <c r="F43" s="5" t="s">
        <v>328</v>
      </c>
      <c r="G43" s="73" t="s">
        <v>337</v>
      </c>
      <c r="H43" s="74" t="s">
        <v>467</v>
      </c>
      <c r="I43" s="74" t="s">
        <v>330</v>
      </c>
      <c r="J43" s="73" t="s">
        <v>472</v>
      </c>
      <c r="K43" s="74">
        <v>2</v>
      </c>
      <c r="L43" s="73" t="s">
        <v>418</v>
      </c>
      <c r="M43" s="73"/>
      <c r="N43" s="77">
        <v>98</v>
      </c>
      <c r="O43" s="77" t="s">
        <v>385</v>
      </c>
      <c r="P43" s="64" t="s">
        <v>419</v>
      </c>
      <c r="Q43" s="64" t="s">
        <v>420</v>
      </c>
      <c r="R43" s="80" t="s">
        <v>28</v>
      </c>
      <c r="S43" s="80" t="s">
        <v>35</v>
      </c>
      <c r="T43" s="80" t="s">
        <v>38</v>
      </c>
      <c r="U43" s="82" t="s">
        <v>286</v>
      </c>
      <c r="V43" s="82"/>
      <c r="W43" s="74" t="s">
        <v>468</v>
      </c>
      <c r="X43" s="74" t="s">
        <v>475</v>
      </c>
      <c r="Y43" s="31" t="s">
        <v>470</v>
      </c>
    </row>
    <row r="44" spans="1:25" ht="33">
      <c r="A44" s="5">
        <f>COUNTA($B$4:B44)</f>
        <v>41</v>
      </c>
      <c r="B44" s="5" t="s">
        <v>14</v>
      </c>
      <c r="C44" s="5" t="s">
        <v>326</v>
      </c>
      <c r="D44" s="5" t="s">
        <v>327</v>
      </c>
      <c r="E44" s="5" t="s">
        <v>269</v>
      </c>
      <c r="F44" s="5" t="s">
        <v>328</v>
      </c>
      <c r="G44" s="73" t="s">
        <v>337</v>
      </c>
      <c r="H44" s="74" t="s">
        <v>467</v>
      </c>
      <c r="I44" s="74" t="s">
        <v>330</v>
      </c>
      <c r="J44" s="73" t="s">
        <v>472</v>
      </c>
      <c r="K44" s="74">
        <v>2</v>
      </c>
      <c r="L44" s="73" t="s">
        <v>418</v>
      </c>
      <c r="M44" s="73"/>
      <c r="N44" s="77">
        <v>100</v>
      </c>
      <c r="O44" s="77" t="s">
        <v>385</v>
      </c>
      <c r="P44" s="64" t="s">
        <v>421</v>
      </c>
      <c r="Q44" s="64" t="s">
        <v>422</v>
      </c>
      <c r="R44" s="80" t="s">
        <v>28</v>
      </c>
      <c r="S44" s="80" t="s">
        <v>35</v>
      </c>
      <c r="T44" s="80" t="s">
        <v>38</v>
      </c>
      <c r="U44" s="82" t="s">
        <v>286</v>
      </c>
      <c r="V44" s="82"/>
      <c r="W44" s="74" t="s">
        <v>468</v>
      </c>
      <c r="X44" s="74" t="s">
        <v>475</v>
      </c>
      <c r="Y44" s="31" t="s">
        <v>470</v>
      </c>
    </row>
    <row r="45" spans="1:25" ht="33">
      <c r="A45" s="5">
        <f>COUNTA($B$4:B45)</f>
        <v>42</v>
      </c>
      <c r="B45" s="5" t="s">
        <v>14</v>
      </c>
      <c r="C45" s="5" t="s">
        <v>326</v>
      </c>
      <c r="D45" s="5" t="s">
        <v>327</v>
      </c>
      <c r="E45" s="5" t="s">
        <v>269</v>
      </c>
      <c r="F45" s="5" t="s">
        <v>340</v>
      </c>
      <c r="G45" s="73" t="s">
        <v>337</v>
      </c>
      <c r="H45" s="74" t="s">
        <v>467</v>
      </c>
      <c r="I45" s="74" t="s">
        <v>330</v>
      </c>
      <c r="J45" s="73" t="s">
        <v>472</v>
      </c>
      <c r="K45" s="74">
        <v>2</v>
      </c>
      <c r="L45" s="73" t="s">
        <v>418</v>
      </c>
      <c r="M45" s="73"/>
      <c r="N45" s="77">
        <v>105</v>
      </c>
      <c r="O45" s="77" t="s">
        <v>396</v>
      </c>
      <c r="P45" s="64" t="s">
        <v>423</v>
      </c>
      <c r="Q45" s="64" t="s">
        <v>424</v>
      </c>
      <c r="R45" s="80" t="s">
        <v>28</v>
      </c>
      <c r="S45" s="80" t="s">
        <v>35</v>
      </c>
      <c r="T45" s="80" t="s">
        <v>38</v>
      </c>
      <c r="U45" s="82" t="s">
        <v>286</v>
      </c>
      <c r="V45" s="82"/>
      <c r="W45" s="74" t="s">
        <v>468</v>
      </c>
      <c r="X45" s="74" t="s">
        <v>475</v>
      </c>
      <c r="Y45" s="31" t="s">
        <v>470</v>
      </c>
    </row>
    <row r="46" spans="1:25" ht="33">
      <c r="A46" s="5">
        <f>COUNTA($B$4:B46)</f>
        <v>43</v>
      </c>
      <c r="B46" s="5" t="s">
        <v>14</v>
      </c>
      <c r="C46" s="5" t="s">
        <v>326</v>
      </c>
      <c r="D46" s="5" t="s">
        <v>327</v>
      </c>
      <c r="E46" s="5" t="s">
        <v>269</v>
      </c>
      <c r="F46" s="5" t="s">
        <v>328</v>
      </c>
      <c r="G46" s="73" t="s">
        <v>337</v>
      </c>
      <c r="H46" s="74" t="s">
        <v>467</v>
      </c>
      <c r="I46" s="74" t="s">
        <v>330</v>
      </c>
      <c r="J46" s="73" t="s">
        <v>472</v>
      </c>
      <c r="K46" s="74">
        <v>2</v>
      </c>
      <c r="L46" s="73" t="s">
        <v>418</v>
      </c>
      <c r="M46" s="73"/>
      <c r="N46" s="77">
        <v>108</v>
      </c>
      <c r="O46" s="77" t="s">
        <v>425</v>
      </c>
      <c r="P46" s="64" t="s">
        <v>426</v>
      </c>
      <c r="Q46" s="64" t="s">
        <v>427</v>
      </c>
      <c r="R46" s="80" t="s">
        <v>29</v>
      </c>
      <c r="S46" s="80" t="s">
        <v>195</v>
      </c>
      <c r="T46" s="80" t="s">
        <v>237</v>
      </c>
      <c r="U46" s="82" t="s">
        <v>250</v>
      </c>
      <c r="V46" s="82"/>
      <c r="W46" s="74" t="s">
        <v>468</v>
      </c>
      <c r="X46" s="74" t="s">
        <v>475</v>
      </c>
      <c r="Y46" s="31" t="s">
        <v>470</v>
      </c>
    </row>
    <row r="47" spans="1:25">
      <c r="A47" s="5">
        <f>COUNTA($B$4:B47)</f>
        <v>44</v>
      </c>
      <c r="B47" s="5" t="s">
        <v>14</v>
      </c>
      <c r="C47" s="5" t="s">
        <v>326</v>
      </c>
      <c r="D47" s="5" t="s">
        <v>327</v>
      </c>
      <c r="E47" s="5" t="s">
        <v>269</v>
      </c>
      <c r="F47" s="5" t="s">
        <v>328</v>
      </c>
      <c r="G47" s="73" t="s">
        <v>337</v>
      </c>
      <c r="H47" s="74" t="s">
        <v>467</v>
      </c>
      <c r="I47" s="74" t="s">
        <v>330</v>
      </c>
      <c r="J47" s="73" t="s">
        <v>472</v>
      </c>
      <c r="K47" s="74">
        <v>2</v>
      </c>
      <c r="L47" s="73" t="s">
        <v>428</v>
      </c>
      <c r="M47" s="73"/>
      <c r="N47" s="77">
        <v>110</v>
      </c>
      <c r="O47" s="77" t="s">
        <v>206</v>
      </c>
      <c r="P47" s="64" t="s">
        <v>429</v>
      </c>
      <c r="Q47" s="64" t="s">
        <v>430</v>
      </c>
      <c r="R47" s="80" t="s">
        <v>28</v>
      </c>
      <c r="S47" s="80" t="s">
        <v>35</v>
      </c>
      <c r="T47" s="80" t="s">
        <v>38</v>
      </c>
      <c r="U47" s="82" t="s">
        <v>286</v>
      </c>
      <c r="V47" s="82"/>
      <c r="W47" s="74" t="s">
        <v>468</v>
      </c>
      <c r="X47" s="74" t="s">
        <v>475</v>
      </c>
      <c r="Y47" s="31" t="s">
        <v>470</v>
      </c>
    </row>
    <row r="48" spans="1:25" ht="50.25" customHeight="1">
      <c r="A48" s="5">
        <f>COUNTA($B$4:B48)</f>
        <v>45</v>
      </c>
      <c r="B48" s="5" t="s">
        <v>14</v>
      </c>
      <c r="C48" s="5" t="s">
        <v>326</v>
      </c>
      <c r="D48" s="5" t="s">
        <v>327</v>
      </c>
      <c r="E48" s="5" t="s">
        <v>269</v>
      </c>
      <c r="F48" s="5" t="s">
        <v>340</v>
      </c>
      <c r="G48" s="73" t="s">
        <v>337</v>
      </c>
      <c r="H48" s="74" t="s">
        <v>467</v>
      </c>
      <c r="I48" s="74" t="s">
        <v>330</v>
      </c>
      <c r="J48" s="73" t="s">
        <v>472</v>
      </c>
      <c r="K48" s="74">
        <v>2</v>
      </c>
      <c r="L48" s="73" t="s">
        <v>418</v>
      </c>
      <c r="M48" s="73"/>
      <c r="N48" s="77">
        <v>120</v>
      </c>
      <c r="O48" s="77" t="s">
        <v>206</v>
      </c>
      <c r="P48" s="70" t="s">
        <v>343</v>
      </c>
      <c r="Q48" s="70" t="s">
        <v>343</v>
      </c>
      <c r="R48" s="80" t="s">
        <v>29</v>
      </c>
      <c r="S48" s="80" t="s">
        <v>195</v>
      </c>
      <c r="T48" s="80" t="s">
        <v>237</v>
      </c>
      <c r="U48" s="82" t="s">
        <v>250</v>
      </c>
      <c r="V48" s="82"/>
      <c r="W48" s="74" t="s">
        <v>468</v>
      </c>
      <c r="X48" s="74" t="s">
        <v>475</v>
      </c>
      <c r="Y48" s="31" t="s">
        <v>470</v>
      </c>
    </row>
    <row r="49" spans="1:25" ht="33">
      <c r="A49" s="5">
        <f>COUNTA($B$4:B49)</f>
        <v>46</v>
      </c>
      <c r="B49" s="5" t="s">
        <v>14</v>
      </c>
      <c r="C49" s="5" t="s">
        <v>326</v>
      </c>
      <c r="D49" s="5" t="s">
        <v>327</v>
      </c>
      <c r="E49" s="5" t="s">
        <v>269</v>
      </c>
      <c r="F49" s="5" t="s">
        <v>328</v>
      </c>
      <c r="G49" s="73" t="s">
        <v>337</v>
      </c>
      <c r="H49" s="74" t="s">
        <v>467</v>
      </c>
      <c r="I49" s="74" t="s">
        <v>330</v>
      </c>
      <c r="J49" s="73" t="s">
        <v>472</v>
      </c>
      <c r="K49" s="74">
        <v>2</v>
      </c>
      <c r="L49" s="73" t="s">
        <v>418</v>
      </c>
      <c r="M49" s="73"/>
      <c r="N49" s="77">
        <v>121</v>
      </c>
      <c r="O49" s="77" t="s">
        <v>431</v>
      </c>
      <c r="P49" s="64" t="s">
        <v>432</v>
      </c>
      <c r="Q49" s="64" t="s">
        <v>433</v>
      </c>
      <c r="R49" s="80" t="s">
        <v>28</v>
      </c>
      <c r="S49" s="80" t="s">
        <v>35</v>
      </c>
      <c r="T49" s="80" t="s">
        <v>237</v>
      </c>
      <c r="U49" s="82" t="s">
        <v>250</v>
      </c>
      <c r="V49" s="82"/>
      <c r="W49" s="74" t="s">
        <v>468</v>
      </c>
      <c r="X49" s="74" t="s">
        <v>475</v>
      </c>
      <c r="Y49" s="31" t="s">
        <v>470</v>
      </c>
    </row>
    <row r="50" spans="1:25" ht="129" customHeight="1">
      <c r="A50" s="5">
        <f>COUNTA($B$4:B50)</f>
        <v>47</v>
      </c>
      <c r="B50" s="5" t="s">
        <v>14</v>
      </c>
      <c r="C50" s="5" t="s">
        <v>326</v>
      </c>
      <c r="D50" s="5" t="s">
        <v>327</v>
      </c>
      <c r="E50" s="5" t="s">
        <v>269</v>
      </c>
      <c r="F50" s="5" t="s">
        <v>328</v>
      </c>
      <c r="G50" s="73" t="s">
        <v>337</v>
      </c>
      <c r="H50" s="74" t="s">
        <v>467</v>
      </c>
      <c r="I50" s="74" t="s">
        <v>330</v>
      </c>
      <c r="J50" s="73" t="s">
        <v>472</v>
      </c>
      <c r="K50" s="74">
        <v>2</v>
      </c>
      <c r="L50" s="73" t="s">
        <v>434</v>
      </c>
      <c r="M50" s="73"/>
      <c r="N50" s="77" t="s">
        <v>435</v>
      </c>
      <c r="O50" s="77" t="s">
        <v>206</v>
      </c>
      <c r="Q50" s="72" t="s">
        <v>436</v>
      </c>
      <c r="R50" s="80" t="s">
        <v>28</v>
      </c>
      <c r="S50" s="80" t="s">
        <v>34</v>
      </c>
      <c r="T50" s="80" t="s">
        <v>237</v>
      </c>
      <c r="U50" s="82" t="s">
        <v>250</v>
      </c>
      <c r="V50" s="82"/>
      <c r="W50" s="74" t="s">
        <v>468</v>
      </c>
      <c r="X50" s="74" t="s">
        <v>475</v>
      </c>
      <c r="Y50" s="31" t="s">
        <v>470</v>
      </c>
    </row>
    <row r="51" spans="1:25" ht="49.5">
      <c r="A51" s="5">
        <f>COUNTA($B$4:B51)</f>
        <v>48</v>
      </c>
      <c r="B51" s="5" t="s">
        <v>14</v>
      </c>
      <c r="C51" s="5" t="s">
        <v>326</v>
      </c>
      <c r="D51" s="5" t="s">
        <v>327</v>
      </c>
      <c r="E51" s="5" t="s">
        <v>269</v>
      </c>
      <c r="F51" s="5" t="s">
        <v>340</v>
      </c>
      <c r="G51" s="73" t="s">
        <v>337</v>
      </c>
      <c r="H51" s="74" t="s">
        <v>467</v>
      </c>
      <c r="I51" s="74" t="s">
        <v>330</v>
      </c>
      <c r="J51" s="73" t="s">
        <v>472</v>
      </c>
      <c r="K51" s="74">
        <v>2</v>
      </c>
      <c r="L51" s="73" t="s">
        <v>434</v>
      </c>
      <c r="M51" s="73"/>
      <c r="N51" s="77">
        <v>125</v>
      </c>
      <c r="O51" s="77" t="s">
        <v>378</v>
      </c>
      <c r="P51" s="64" t="s">
        <v>437</v>
      </c>
      <c r="Q51" s="64" t="s">
        <v>438</v>
      </c>
      <c r="R51" s="80" t="s">
        <v>28</v>
      </c>
      <c r="S51" s="80" t="s">
        <v>35</v>
      </c>
      <c r="T51" s="80" t="s">
        <v>237</v>
      </c>
      <c r="U51" s="82" t="s">
        <v>250</v>
      </c>
      <c r="V51" s="82"/>
      <c r="W51" s="74" t="s">
        <v>468</v>
      </c>
      <c r="X51" s="74" t="s">
        <v>475</v>
      </c>
      <c r="Y51" s="31" t="s">
        <v>470</v>
      </c>
    </row>
    <row r="52" spans="1:25" ht="33">
      <c r="A52" s="5">
        <f>COUNTA($B$4:B52)</f>
        <v>49</v>
      </c>
      <c r="B52" s="5" t="s">
        <v>14</v>
      </c>
      <c r="C52" s="5" t="s">
        <v>326</v>
      </c>
      <c r="D52" s="5" t="s">
        <v>327</v>
      </c>
      <c r="E52" s="5" t="s">
        <v>269</v>
      </c>
      <c r="F52" s="5" t="s">
        <v>328</v>
      </c>
      <c r="G52" s="73" t="s">
        <v>337</v>
      </c>
      <c r="H52" s="74" t="s">
        <v>467</v>
      </c>
      <c r="I52" s="74" t="s">
        <v>330</v>
      </c>
      <c r="J52" s="73" t="s">
        <v>472</v>
      </c>
      <c r="K52" s="74">
        <v>2</v>
      </c>
      <c r="L52" s="73" t="s">
        <v>434</v>
      </c>
      <c r="M52" s="73"/>
      <c r="N52" s="77">
        <v>135</v>
      </c>
      <c r="O52" s="77" t="s">
        <v>372</v>
      </c>
      <c r="P52" s="64" t="s">
        <v>439</v>
      </c>
      <c r="Q52" s="64" t="s">
        <v>440</v>
      </c>
      <c r="R52" s="80" t="s">
        <v>28</v>
      </c>
      <c r="S52" s="80" t="s">
        <v>35</v>
      </c>
      <c r="T52" s="80" t="s">
        <v>38</v>
      </c>
      <c r="U52" s="82" t="s">
        <v>286</v>
      </c>
      <c r="V52" s="82"/>
      <c r="W52" s="74" t="s">
        <v>468</v>
      </c>
      <c r="X52" s="74" t="s">
        <v>475</v>
      </c>
      <c r="Y52" s="31" t="s">
        <v>470</v>
      </c>
    </row>
    <row r="53" spans="1:25" ht="33">
      <c r="A53" s="5">
        <f>COUNTA($B$4:B53)</f>
        <v>50</v>
      </c>
      <c r="B53" s="5" t="s">
        <v>14</v>
      </c>
      <c r="C53" s="5" t="s">
        <v>326</v>
      </c>
      <c r="D53" s="5" t="s">
        <v>327</v>
      </c>
      <c r="E53" s="5" t="s">
        <v>269</v>
      </c>
      <c r="F53" s="5" t="s">
        <v>328</v>
      </c>
      <c r="G53" s="73" t="s">
        <v>337</v>
      </c>
      <c r="H53" s="74" t="s">
        <v>467</v>
      </c>
      <c r="I53" s="74" t="s">
        <v>330</v>
      </c>
      <c r="J53" s="73" t="s">
        <v>472</v>
      </c>
      <c r="K53" s="74">
        <v>2</v>
      </c>
      <c r="L53" s="73" t="s">
        <v>434</v>
      </c>
      <c r="M53" s="73"/>
      <c r="N53" s="77">
        <v>141</v>
      </c>
      <c r="O53" s="77" t="s">
        <v>396</v>
      </c>
      <c r="P53" s="64" t="s">
        <v>441</v>
      </c>
      <c r="Q53" s="64" t="s">
        <v>442</v>
      </c>
      <c r="R53" s="80" t="s">
        <v>29</v>
      </c>
      <c r="S53" s="80" t="s">
        <v>195</v>
      </c>
      <c r="T53" s="80" t="s">
        <v>38</v>
      </c>
      <c r="U53" s="82" t="s">
        <v>286</v>
      </c>
      <c r="V53" s="82"/>
      <c r="W53" s="74" t="s">
        <v>468</v>
      </c>
      <c r="X53" s="74" t="s">
        <v>475</v>
      </c>
      <c r="Y53" s="31" t="s">
        <v>470</v>
      </c>
    </row>
    <row r="54" spans="1:25" ht="33">
      <c r="A54" s="5">
        <f>COUNTA($B$4:B54)</f>
        <v>51</v>
      </c>
      <c r="B54" s="5" t="s">
        <v>14</v>
      </c>
      <c r="C54" s="5" t="s">
        <v>326</v>
      </c>
      <c r="D54" s="5" t="s">
        <v>327</v>
      </c>
      <c r="E54" s="5" t="s">
        <v>269</v>
      </c>
      <c r="F54" s="5" t="s">
        <v>340</v>
      </c>
      <c r="G54" s="73" t="s">
        <v>337</v>
      </c>
      <c r="H54" s="74" t="s">
        <v>467</v>
      </c>
      <c r="I54" s="74" t="s">
        <v>330</v>
      </c>
      <c r="J54" s="73" t="s">
        <v>472</v>
      </c>
      <c r="K54" s="74">
        <v>2</v>
      </c>
      <c r="L54" s="73" t="s">
        <v>434</v>
      </c>
      <c r="M54" s="73"/>
      <c r="N54" s="78">
        <v>145</v>
      </c>
      <c r="O54" s="74" t="s">
        <v>443</v>
      </c>
      <c r="P54" s="64" t="s">
        <v>444</v>
      </c>
      <c r="Q54" s="64" t="s">
        <v>445</v>
      </c>
      <c r="R54" s="80" t="s">
        <v>29</v>
      </c>
      <c r="S54" s="80" t="s">
        <v>195</v>
      </c>
      <c r="T54" s="80" t="s">
        <v>38</v>
      </c>
      <c r="U54" s="82" t="s">
        <v>286</v>
      </c>
      <c r="V54" s="82"/>
      <c r="W54" s="74" t="s">
        <v>468</v>
      </c>
      <c r="X54" s="74" t="s">
        <v>475</v>
      </c>
      <c r="Y54" s="31" t="s">
        <v>470</v>
      </c>
    </row>
    <row r="55" spans="1:25" ht="33">
      <c r="A55" s="5">
        <f>COUNTA($B$4:B55)</f>
        <v>52</v>
      </c>
      <c r="B55" s="5" t="s">
        <v>14</v>
      </c>
      <c r="C55" s="5" t="s">
        <v>326</v>
      </c>
      <c r="D55" s="5" t="s">
        <v>327</v>
      </c>
      <c r="E55" s="5" t="s">
        <v>269</v>
      </c>
      <c r="F55" s="5" t="s">
        <v>328</v>
      </c>
      <c r="G55" s="73" t="s">
        <v>337</v>
      </c>
      <c r="H55" s="74" t="s">
        <v>467</v>
      </c>
      <c r="I55" s="74" t="s">
        <v>330</v>
      </c>
      <c r="J55" s="73" t="s">
        <v>472</v>
      </c>
      <c r="K55" s="74">
        <v>2</v>
      </c>
      <c r="L55" s="73" t="s">
        <v>434</v>
      </c>
      <c r="M55" s="73"/>
      <c r="N55" s="78">
        <v>145</v>
      </c>
      <c r="O55" s="74" t="s">
        <v>34</v>
      </c>
      <c r="P55" s="64" t="s">
        <v>446</v>
      </c>
      <c r="Q55" s="64" t="s">
        <v>447</v>
      </c>
      <c r="R55" s="80" t="s">
        <v>28</v>
      </c>
      <c r="S55" s="80" t="s">
        <v>202</v>
      </c>
      <c r="T55" s="80" t="s">
        <v>38</v>
      </c>
      <c r="U55" s="82" t="s">
        <v>286</v>
      </c>
      <c r="V55" s="82"/>
      <c r="W55" s="74" t="s">
        <v>468</v>
      </c>
      <c r="X55" s="74" t="s">
        <v>475</v>
      </c>
      <c r="Y55" s="31" t="s">
        <v>470</v>
      </c>
    </row>
    <row r="56" spans="1:25" ht="145.5" customHeight="1">
      <c r="A56" s="5">
        <f>COUNTA($B$4:B56)</f>
        <v>53</v>
      </c>
      <c r="B56" s="5" t="s">
        <v>14</v>
      </c>
      <c r="C56" s="5" t="s">
        <v>326</v>
      </c>
      <c r="D56" s="5" t="s">
        <v>327</v>
      </c>
      <c r="E56" s="5" t="s">
        <v>269</v>
      </c>
      <c r="F56" s="5" t="s">
        <v>328</v>
      </c>
      <c r="G56" s="73" t="s">
        <v>337</v>
      </c>
      <c r="H56" s="74" t="s">
        <v>467</v>
      </c>
      <c r="I56" s="74" t="s">
        <v>330</v>
      </c>
      <c r="J56" s="73" t="s">
        <v>472</v>
      </c>
      <c r="K56" s="74">
        <v>2</v>
      </c>
      <c r="L56" s="73" t="s">
        <v>418</v>
      </c>
      <c r="M56" s="73"/>
      <c r="N56" s="78">
        <v>152</v>
      </c>
      <c r="O56" s="74" t="s">
        <v>34</v>
      </c>
      <c r="Q56" s="71" t="s">
        <v>448</v>
      </c>
      <c r="R56" s="80" t="s">
        <v>29</v>
      </c>
      <c r="S56" s="80" t="s">
        <v>34</v>
      </c>
      <c r="T56" s="80" t="s">
        <v>38</v>
      </c>
      <c r="U56" s="82" t="s">
        <v>286</v>
      </c>
      <c r="V56" s="82"/>
      <c r="W56" s="74" t="s">
        <v>468</v>
      </c>
      <c r="X56" s="74" t="s">
        <v>475</v>
      </c>
      <c r="Y56" s="31" t="s">
        <v>470</v>
      </c>
    </row>
    <row r="57" spans="1:25" ht="33">
      <c r="A57" s="5">
        <f>COUNTA($B$4:B57)</f>
        <v>54</v>
      </c>
      <c r="B57" s="5" t="s">
        <v>14</v>
      </c>
      <c r="C57" s="5" t="s">
        <v>326</v>
      </c>
      <c r="D57" s="5" t="s">
        <v>327</v>
      </c>
      <c r="E57" s="5" t="s">
        <v>269</v>
      </c>
      <c r="F57" s="5" t="s">
        <v>340</v>
      </c>
      <c r="G57" s="73" t="s">
        <v>337</v>
      </c>
      <c r="H57" s="74" t="s">
        <v>467</v>
      </c>
      <c r="I57" s="74" t="s">
        <v>330</v>
      </c>
      <c r="J57" s="73" t="s">
        <v>472</v>
      </c>
      <c r="K57" s="74">
        <v>2</v>
      </c>
      <c r="L57" s="73" t="s">
        <v>418</v>
      </c>
      <c r="M57" s="73"/>
      <c r="N57" s="77">
        <v>154</v>
      </c>
      <c r="O57" s="77" t="s">
        <v>449</v>
      </c>
      <c r="P57" s="64" t="s">
        <v>450</v>
      </c>
      <c r="Q57" s="64" t="s">
        <v>451</v>
      </c>
      <c r="R57" s="80" t="s">
        <v>29</v>
      </c>
      <c r="S57" s="80" t="s">
        <v>195</v>
      </c>
      <c r="T57" s="80" t="s">
        <v>237</v>
      </c>
      <c r="U57" s="82" t="s">
        <v>250</v>
      </c>
      <c r="V57" s="82"/>
      <c r="W57" s="74" t="s">
        <v>468</v>
      </c>
      <c r="X57" s="74" t="s">
        <v>475</v>
      </c>
      <c r="Y57" s="31" t="s">
        <v>470</v>
      </c>
    </row>
    <row r="58" spans="1:25" ht="33">
      <c r="A58" s="5">
        <f>COUNTA($B$4:B58)</f>
        <v>55</v>
      </c>
      <c r="B58" s="5" t="s">
        <v>14</v>
      </c>
      <c r="C58" s="5" t="s">
        <v>326</v>
      </c>
      <c r="D58" s="5" t="s">
        <v>327</v>
      </c>
      <c r="E58" s="5" t="s">
        <v>269</v>
      </c>
      <c r="F58" s="5" t="s">
        <v>328</v>
      </c>
      <c r="G58" s="73" t="s">
        <v>337</v>
      </c>
      <c r="H58" s="74" t="s">
        <v>467</v>
      </c>
      <c r="I58" s="74" t="s">
        <v>330</v>
      </c>
      <c r="J58" s="73" t="s">
        <v>472</v>
      </c>
      <c r="K58" s="74">
        <v>2</v>
      </c>
      <c r="L58" s="73" t="s">
        <v>418</v>
      </c>
      <c r="M58" s="73"/>
      <c r="N58" s="77">
        <v>171</v>
      </c>
      <c r="O58" s="77" t="s">
        <v>393</v>
      </c>
      <c r="P58" s="64" t="s">
        <v>452</v>
      </c>
      <c r="Q58" s="64" t="s">
        <v>453</v>
      </c>
      <c r="R58" s="80" t="s">
        <v>28</v>
      </c>
      <c r="S58" s="80" t="s">
        <v>35</v>
      </c>
      <c r="T58" s="80" t="s">
        <v>38</v>
      </c>
      <c r="U58" s="82" t="s">
        <v>286</v>
      </c>
      <c r="V58" s="82"/>
      <c r="W58" s="74" t="s">
        <v>468</v>
      </c>
      <c r="X58" s="74" t="s">
        <v>475</v>
      </c>
      <c r="Y58" s="31" t="s">
        <v>470</v>
      </c>
    </row>
    <row r="59" spans="1:25" ht="33">
      <c r="A59" s="5">
        <f>COUNTA($B$4:B59)</f>
        <v>56</v>
      </c>
      <c r="B59" s="5" t="s">
        <v>14</v>
      </c>
      <c r="C59" s="5" t="s">
        <v>326</v>
      </c>
      <c r="D59" s="5" t="s">
        <v>327</v>
      </c>
      <c r="E59" s="5" t="s">
        <v>269</v>
      </c>
      <c r="F59" s="5" t="s">
        <v>328</v>
      </c>
      <c r="G59" s="73" t="s">
        <v>337</v>
      </c>
      <c r="H59" s="74" t="s">
        <v>467</v>
      </c>
      <c r="I59" s="74" t="s">
        <v>330</v>
      </c>
      <c r="J59" s="73" t="s">
        <v>472</v>
      </c>
      <c r="K59" s="74">
        <v>2</v>
      </c>
      <c r="L59" s="73"/>
      <c r="M59" s="73"/>
      <c r="N59" s="77">
        <v>176</v>
      </c>
      <c r="O59" s="77" t="s">
        <v>34</v>
      </c>
      <c r="P59" s="64" t="s">
        <v>454</v>
      </c>
      <c r="Q59" s="64" t="s">
        <v>455</v>
      </c>
      <c r="R59" s="80" t="s">
        <v>29</v>
      </c>
      <c r="S59" s="80" t="s">
        <v>201</v>
      </c>
      <c r="T59" s="80" t="s">
        <v>38</v>
      </c>
      <c r="U59" s="82" t="s">
        <v>286</v>
      </c>
      <c r="V59" s="82"/>
      <c r="W59" s="74" t="s">
        <v>468</v>
      </c>
      <c r="X59" s="74" t="s">
        <v>475</v>
      </c>
      <c r="Y59" s="31" t="s">
        <v>470</v>
      </c>
    </row>
    <row r="60" spans="1:25" ht="33">
      <c r="A60" s="5">
        <f>COUNTA($B$4:B60)</f>
        <v>57</v>
      </c>
      <c r="B60" s="5" t="s">
        <v>14</v>
      </c>
      <c r="C60" s="5" t="s">
        <v>326</v>
      </c>
      <c r="D60" s="5" t="s">
        <v>327</v>
      </c>
      <c r="E60" s="5" t="s">
        <v>269</v>
      </c>
      <c r="F60" s="5" t="s">
        <v>340</v>
      </c>
      <c r="G60" s="73" t="s">
        <v>337</v>
      </c>
      <c r="H60" s="74" t="s">
        <v>467</v>
      </c>
      <c r="I60" s="74" t="s">
        <v>330</v>
      </c>
      <c r="J60" s="73" t="s">
        <v>472</v>
      </c>
      <c r="K60" s="74">
        <v>2</v>
      </c>
      <c r="L60" s="73"/>
      <c r="M60" s="73"/>
      <c r="N60" s="77">
        <v>176</v>
      </c>
      <c r="O60" s="77" t="s">
        <v>206</v>
      </c>
      <c r="P60" s="64"/>
      <c r="Q60" s="64" t="s">
        <v>451</v>
      </c>
      <c r="R60" s="80" t="s">
        <v>29</v>
      </c>
      <c r="S60" s="80" t="s">
        <v>201</v>
      </c>
      <c r="T60" s="80" t="s">
        <v>39</v>
      </c>
      <c r="U60" s="82" t="s">
        <v>248</v>
      </c>
      <c r="V60" s="82"/>
      <c r="W60" s="74" t="s">
        <v>468</v>
      </c>
      <c r="X60" s="74" t="s">
        <v>475</v>
      </c>
      <c r="Y60" s="31" t="s">
        <v>470</v>
      </c>
    </row>
    <row r="61" spans="1:25" ht="33">
      <c r="A61" s="5">
        <f>COUNTA($B$4:B61)</f>
        <v>58</v>
      </c>
      <c r="B61" s="5" t="s">
        <v>14</v>
      </c>
      <c r="C61" s="5" t="s">
        <v>326</v>
      </c>
      <c r="D61" s="5" t="s">
        <v>327</v>
      </c>
      <c r="E61" s="5" t="s">
        <v>269</v>
      </c>
      <c r="F61" s="5" t="s">
        <v>328</v>
      </c>
      <c r="G61" s="73" t="s">
        <v>337</v>
      </c>
      <c r="H61" s="74" t="s">
        <v>467</v>
      </c>
      <c r="I61" s="74" t="s">
        <v>330</v>
      </c>
      <c r="J61" s="73" t="s">
        <v>472</v>
      </c>
      <c r="K61" s="74">
        <v>2</v>
      </c>
      <c r="L61" s="73"/>
      <c r="M61" s="73"/>
      <c r="N61" s="78">
        <v>177</v>
      </c>
      <c r="O61" s="74" t="s">
        <v>34</v>
      </c>
      <c r="P61" s="64" t="s">
        <v>456</v>
      </c>
      <c r="Q61" s="64" t="s">
        <v>457</v>
      </c>
      <c r="R61" s="80" t="s">
        <v>29</v>
      </c>
      <c r="S61" s="80" t="s">
        <v>201</v>
      </c>
      <c r="T61" s="80" t="s">
        <v>39</v>
      </c>
      <c r="U61" s="85" t="s">
        <v>458</v>
      </c>
      <c r="V61" s="82"/>
      <c r="W61" s="74" t="s">
        <v>468</v>
      </c>
      <c r="X61" s="74" t="s">
        <v>475</v>
      </c>
      <c r="Y61" s="31" t="s">
        <v>470</v>
      </c>
    </row>
    <row r="62" spans="1:25" ht="82.5">
      <c r="A62" s="5">
        <f>COUNTA($B$4:B62)</f>
        <v>59</v>
      </c>
      <c r="B62" s="5" t="s">
        <v>14</v>
      </c>
      <c r="C62" s="5" t="s">
        <v>326</v>
      </c>
      <c r="D62" s="5" t="s">
        <v>327</v>
      </c>
      <c r="E62" s="5" t="s">
        <v>269</v>
      </c>
      <c r="F62" s="5" t="s">
        <v>328</v>
      </c>
      <c r="G62" s="73" t="s">
        <v>337</v>
      </c>
      <c r="H62" s="74" t="s">
        <v>467</v>
      </c>
      <c r="I62" s="74" t="s">
        <v>330</v>
      </c>
      <c r="J62" s="73" t="s">
        <v>472</v>
      </c>
      <c r="K62" s="74">
        <v>2</v>
      </c>
      <c r="L62" s="73"/>
      <c r="M62" s="73"/>
      <c r="N62" s="77" t="s">
        <v>459</v>
      </c>
      <c r="O62" s="74" t="s">
        <v>34</v>
      </c>
      <c r="P62" s="69" t="s">
        <v>460</v>
      </c>
      <c r="Q62" s="69" t="s">
        <v>461</v>
      </c>
      <c r="R62" s="80" t="s">
        <v>29</v>
      </c>
      <c r="S62" s="80" t="s">
        <v>195</v>
      </c>
      <c r="T62" s="80" t="s">
        <v>38</v>
      </c>
      <c r="U62" s="82" t="s">
        <v>286</v>
      </c>
      <c r="V62" s="82"/>
      <c r="W62" s="74" t="s">
        <v>468</v>
      </c>
      <c r="X62" s="74" t="s">
        <v>475</v>
      </c>
      <c r="Y62" s="31" t="s">
        <v>470</v>
      </c>
    </row>
    <row r="63" spans="1:25" ht="33">
      <c r="A63" s="5">
        <f>COUNTA($B$4:B63)</f>
        <v>60</v>
      </c>
      <c r="B63" s="5" t="s">
        <v>14</v>
      </c>
      <c r="C63" s="5" t="s">
        <v>326</v>
      </c>
      <c r="D63" s="5" t="s">
        <v>327</v>
      </c>
      <c r="E63" s="5" t="s">
        <v>269</v>
      </c>
      <c r="F63" s="5" t="s">
        <v>340</v>
      </c>
      <c r="G63" s="73" t="s">
        <v>337</v>
      </c>
      <c r="H63" s="74" t="s">
        <v>467</v>
      </c>
      <c r="I63" s="74" t="s">
        <v>330</v>
      </c>
      <c r="J63" s="73" t="s">
        <v>472</v>
      </c>
      <c r="K63" s="74">
        <v>2</v>
      </c>
      <c r="L63" s="73"/>
      <c r="M63" s="73"/>
      <c r="N63" s="77" t="s">
        <v>462</v>
      </c>
      <c r="O63" s="74" t="s">
        <v>34</v>
      </c>
      <c r="P63" s="64" t="s">
        <v>366</v>
      </c>
      <c r="Q63" s="64" t="s">
        <v>367</v>
      </c>
      <c r="R63" s="80" t="s">
        <v>29</v>
      </c>
      <c r="S63" s="80" t="s">
        <v>195</v>
      </c>
      <c r="T63" s="80" t="s">
        <v>237</v>
      </c>
      <c r="U63" s="82" t="s">
        <v>250</v>
      </c>
      <c r="V63" s="82"/>
      <c r="W63" s="74" t="s">
        <v>468</v>
      </c>
      <c r="X63" s="74" t="s">
        <v>475</v>
      </c>
      <c r="Y63" s="31" t="s">
        <v>470</v>
      </c>
    </row>
    <row r="64" spans="1:25">
      <c r="A64" s="5">
        <f>COUNTA($B$4:B64)</f>
        <v>61</v>
      </c>
      <c r="B64" s="5" t="s">
        <v>14</v>
      </c>
      <c r="C64" s="5" t="s">
        <v>326</v>
      </c>
      <c r="D64" s="5" t="s">
        <v>327</v>
      </c>
      <c r="E64" s="5" t="s">
        <v>269</v>
      </c>
      <c r="F64" s="5" t="s">
        <v>328</v>
      </c>
      <c r="G64" s="73" t="s">
        <v>337</v>
      </c>
      <c r="H64" s="74" t="s">
        <v>467</v>
      </c>
      <c r="I64" s="74" t="s">
        <v>330</v>
      </c>
      <c r="J64" s="73" t="s">
        <v>472</v>
      </c>
      <c r="K64" s="74">
        <v>2</v>
      </c>
      <c r="L64" s="73"/>
      <c r="M64" s="73"/>
      <c r="N64" s="77" t="s">
        <v>463</v>
      </c>
      <c r="O64" s="74"/>
      <c r="P64" s="64" t="s">
        <v>464</v>
      </c>
      <c r="Q64" s="64" t="s">
        <v>465</v>
      </c>
      <c r="R64" s="80" t="s">
        <v>28</v>
      </c>
      <c r="S64" s="80" t="s">
        <v>32</v>
      </c>
      <c r="T64" s="80" t="s">
        <v>38</v>
      </c>
      <c r="U64" s="82" t="s">
        <v>466</v>
      </c>
      <c r="V64" s="82"/>
      <c r="W64" s="74" t="s">
        <v>468</v>
      </c>
      <c r="X64" s="74" t="s">
        <v>475</v>
      </c>
      <c r="Y64" s="31" t="s">
        <v>470</v>
      </c>
    </row>
  </sheetData>
  <mergeCells count="1">
    <mergeCell ref="A1:Y1"/>
  </mergeCells>
  <phoneticPr fontId="4" type="noConversion"/>
  <pageMargins left="0.25" right="0.25" top="0.75" bottom="0.75" header="0.3" footer="0.3"/>
  <pageSetup paperSize="9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표준도서명!$A$2:$A$3</xm:f>
          </x14:formula1>
          <xm:sqref>B4:B23</xm:sqref>
        </x14:dataValidation>
        <x14:dataValidation type="list" allowBlank="1" showInputMessage="1" showErrorMessage="1">
          <x14:formula1>
            <xm:f>표준도서명!$B$2:$B$4</xm:f>
          </x14:formula1>
          <xm:sqref>C4:C23</xm:sqref>
        </x14:dataValidation>
        <x14:dataValidation type="list" allowBlank="1" showInputMessage="1" showErrorMessage="1">
          <x14:formula1>
            <xm:f>표준도서명!$C$2:$C$3</xm:f>
          </x14:formula1>
          <xm:sqref>D4:D23</xm:sqref>
        </x14:dataValidation>
        <x14:dataValidation type="list" allowBlank="1" showInputMessage="1" showErrorMessage="1">
          <x14:formula1>
            <xm:f>표준도서명!$D$2:$D$4</xm:f>
          </x14:formula1>
          <xm:sqref>E4:E23</xm:sqref>
        </x14:dataValidation>
        <x14:dataValidation type="list" allowBlank="1" showInputMessage="1" showErrorMessage="1">
          <x14:formula1>
            <xm:f>표준도서명!$E$2:$E$155</xm:f>
          </x14:formula1>
          <xm:sqref>F4:F23</xm:sqref>
        </x14:dataValidation>
        <x14:dataValidation type="list" allowBlank="1" showInputMessage="1" showErrorMessage="1">
          <x14:formula1>
            <xm:f>표준도서명!$F$2:$F$13</xm:f>
          </x14:formula1>
          <xm:sqref>H4:H64</xm:sqref>
        </x14:dataValidation>
        <x14:dataValidation type="list" allowBlank="1" showInputMessage="1" showErrorMessage="1">
          <x14:formula1>
            <xm:f>표준도서명!$G$2:$G$6</xm:f>
          </x14:formula1>
          <xm:sqref>O4:O23</xm:sqref>
        </x14:dataValidation>
        <x14:dataValidation type="list" allowBlank="1" showInputMessage="1" showErrorMessage="1">
          <x14:formula1>
            <xm:f>표준도서명!$H$2:$H$3</xm:f>
          </x14:formula1>
          <xm:sqref>R4:R23</xm:sqref>
        </x14:dataValidation>
        <x14:dataValidation type="list" allowBlank="1" showInputMessage="1" showErrorMessage="1">
          <x14:formula1>
            <xm:f>표준도서명!$I$2:$I$10</xm:f>
          </x14:formula1>
          <xm:sqref>S4:S23</xm:sqref>
        </x14:dataValidation>
        <x14:dataValidation type="list" allowBlank="1" showInputMessage="1" showErrorMessage="1">
          <x14:formula1>
            <xm:f>표준도서명!$J$2:$J$5</xm:f>
          </x14:formula1>
          <xm:sqref>T4:T23</xm:sqref>
        </x14:dataValidation>
        <x14:dataValidation type="list" allowBlank="1" showInputMessage="1" showErrorMessage="1">
          <x14:formula1>
            <xm:f>표준도서명!$K$2:$K$11</xm:f>
          </x14:formula1>
          <xm:sqref>U4:U23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opLeftCell="A13" workbookViewId="0">
      <selection activeCell="C7" sqref="C7"/>
    </sheetView>
  </sheetViews>
  <sheetFormatPr defaultRowHeight="16.5"/>
  <cols>
    <col min="1" max="1" width="15.375" customWidth="1"/>
    <col min="2" max="4" width="11.375" customWidth="1"/>
    <col min="5" max="5" width="10.625" customWidth="1"/>
    <col min="6" max="6" width="15" customWidth="1"/>
    <col min="7" max="7" width="19.875" customWidth="1"/>
    <col min="8" max="8" width="12.875" customWidth="1"/>
    <col min="10" max="10" width="30" customWidth="1"/>
    <col min="11" max="11" width="13.5" customWidth="1"/>
  </cols>
  <sheetData>
    <row r="1" spans="1:11" s="49" customFormat="1" ht="38.25">
      <c r="A1" s="161" t="s">
        <v>314</v>
      </c>
      <c r="B1" s="161"/>
      <c r="C1" s="161"/>
      <c r="D1" s="161"/>
      <c r="E1" s="161"/>
      <c r="F1" s="161"/>
      <c r="G1" s="161"/>
      <c r="H1" s="161"/>
      <c r="I1" s="161"/>
    </row>
    <row r="2" spans="1:11" ht="17.25" thickBot="1"/>
    <row r="3" spans="1:11" ht="28.5" customHeight="1" thickTop="1">
      <c r="A3" s="144" t="s">
        <v>288</v>
      </c>
      <c r="B3" s="145"/>
      <c r="C3" s="175" t="str">
        <f>'국정도서 수정보완 대조표'!D4&amp; " 개정"</f>
        <v>2015 개정</v>
      </c>
      <c r="D3" s="176"/>
      <c r="E3" s="177"/>
      <c r="F3" s="181" t="s">
        <v>313</v>
      </c>
      <c r="G3" s="181"/>
      <c r="H3" s="171" t="str">
        <f>'국정도서 수정보완 대조표'!Y4</f>
        <v>2020.3.1.</v>
      </c>
      <c r="I3" s="172"/>
      <c r="J3" s="35"/>
    </row>
    <row r="4" spans="1:11" ht="28.5" customHeight="1">
      <c r="A4" s="154" t="s">
        <v>289</v>
      </c>
      <c r="B4" s="155"/>
      <c r="C4" s="166" t="str">
        <f>'국정도서 수정보완 대조표'!G4 &amp; '국정도서 수정보완 대조표'!H4</f>
        <v>국어 5-1㉮</v>
      </c>
      <c r="D4" s="167"/>
      <c r="E4" s="168"/>
      <c r="F4" s="155" t="s">
        <v>291</v>
      </c>
      <c r="G4" s="155"/>
      <c r="H4" s="169" t="str">
        <f>'국정도서 수정보완 대조표'!J4</f>
        <v>2019.3.1.</v>
      </c>
      <c r="I4" s="170"/>
      <c r="J4" s="35"/>
    </row>
    <row r="5" spans="1:11" ht="28.5" customHeight="1">
      <c r="A5" s="154" t="s">
        <v>319</v>
      </c>
      <c r="B5" s="155"/>
      <c r="C5" s="166" t="str">
        <f>'국정도서 수정보완 대조표'!B4</f>
        <v>교과서</v>
      </c>
      <c r="D5" s="167"/>
      <c r="E5" s="168"/>
      <c r="F5" s="155" t="s">
        <v>321</v>
      </c>
      <c r="G5" s="155"/>
      <c r="H5" s="169" t="str">
        <f>'국정도서 수정보완 대조표'!F4</f>
        <v>㈜미래엔</v>
      </c>
      <c r="I5" s="170"/>
      <c r="J5" s="35"/>
    </row>
    <row r="6" spans="1:11" ht="28.5" customHeight="1" thickBot="1">
      <c r="A6" s="156" t="s">
        <v>296</v>
      </c>
      <c r="B6" s="157"/>
      <c r="C6" s="178" t="s">
        <v>474</v>
      </c>
      <c r="D6" s="179"/>
      <c r="E6" s="180"/>
      <c r="F6" s="157" t="s">
        <v>320</v>
      </c>
      <c r="G6" s="157"/>
      <c r="H6" s="173" t="str">
        <f>'국정도서 수정보완 대조표'!I4</f>
        <v>이재승</v>
      </c>
      <c r="I6" s="174"/>
      <c r="J6" s="35"/>
    </row>
    <row r="7" spans="1:11" ht="17.25" thickTop="1"/>
    <row r="8" spans="1:11" ht="27" customHeight="1" thickBot="1">
      <c r="A8" s="152" t="s">
        <v>315</v>
      </c>
      <c r="B8" s="153"/>
      <c r="C8" s="153"/>
      <c r="D8" s="153"/>
      <c r="E8" s="153"/>
      <c r="F8" s="153"/>
      <c r="G8" s="153"/>
      <c r="H8" s="153"/>
      <c r="I8" s="153"/>
      <c r="J8" s="37"/>
      <c r="K8" s="37"/>
    </row>
    <row r="9" spans="1:11" ht="31.5" customHeight="1" thickTop="1" thickBot="1">
      <c r="A9" s="95" t="s">
        <v>277</v>
      </c>
      <c r="B9" s="96"/>
      <c r="C9" s="96"/>
      <c r="D9" s="96"/>
      <c r="E9" s="97"/>
      <c r="F9" s="105" t="s">
        <v>278</v>
      </c>
      <c r="G9" s="96"/>
      <c r="H9" s="96"/>
      <c r="I9" s="106"/>
    </row>
    <row r="10" spans="1:11" ht="56.25" customHeight="1" thickTop="1">
      <c r="A10" s="40" t="s">
        <v>292</v>
      </c>
      <c r="B10" s="98" t="s">
        <v>279</v>
      </c>
      <c r="C10" s="98"/>
      <c r="D10" s="99"/>
      <c r="E10" s="42">
        <f>COUNTIFS('국정도서 수정보완 대조표'!$R$4:'국정도서 수정보완 대조표'!$R$400,"단순수정",'국정도서 수정보완 대조표'!$S$4:'국정도서 수정보완 대조표'!$S$400,"권리관계")</f>
        <v>1</v>
      </c>
      <c r="F10" s="45" t="s">
        <v>210</v>
      </c>
      <c r="G10" s="101" t="s">
        <v>280</v>
      </c>
      <c r="H10" s="102"/>
      <c r="I10" s="41">
        <f>COUNTIFS('국정도서 수정보완 대조표'!$R$4:'국정도서 수정보완 대조표'!$R$400,"내용수정",'국정도서 수정보완 대조표'!$S$4:'국정도서 수정보완 대조표'!$S$400,"기술")</f>
        <v>16</v>
      </c>
    </row>
    <row r="11" spans="1:11" ht="71.25" customHeight="1">
      <c r="A11" s="38" t="s">
        <v>209</v>
      </c>
      <c r="B11" s="149" t="s">
        <v>301</v>
      </c>
      <c r="C11" s="149"/>
      <c r="D11" s="150"/>
      <c r="E11" s="43">
        <f>COUNTIFS('국정도서 수정보완 대조표'!$R$4:'국정도서 수정보완 대조표'!$R$400,"단순수정",'국정도서 수정보완 대조표'!$S$4:'국정도서 수정보완 대조표'!$S$400,"명칭")</f>
        <v>0</v>
      </c>
      <c r="F11" s="46" t="s">
        <v>281</v>
      </c>
      <c r="G11" s="103" t="s">
        <v>282</v>
      </c>
      <c r="H11" s="104"/>
      <c r="I11" s="39">
        <f>COUNTIFS('국정도서 수정보완 대조표'!$R$4:'국정도서 수정보완 대조표'!$R$400,"내용수정",'국정도서 수정보완 대조표'!$S$4:'국정도서 수정보완 대조표'!$S$400,"연도")</f>
        <v>0</v>
      </c>
    </row>
    <row r="12" spans="1:11" ht="63.75" customHeight="1">
      <c r="A12" s="38" t="s">
        <v>206</v>
      </c>
      <c r="B12" s="151" t="s">
        <v>293</v>
      </c>
      <c r="C12" s="151"/>
      <c r="D12" s="150"/>
      <c r="E12" s="43">
        <f>COUNTIFS('국정도서 수정보완 대조표'!$R$4:'국정도서 수정보완 대조표'!$R$400,"단순수정",'국정도서 수정보완 대조표'!$S$4:'국정도서 수정보완 대조표'!$S$400,"자료")</f>
        <v>3</v>
      </c>
      <c r="F12" s="46" t="s">
        <v>206</v>
      </c>
      <c r="G12" s="103" t="s">
        <v>294</v>
      </c>
      <c r="H12" s="104"/>
      <c r="I12" s="39">
        <f>COUNTIFS('국정도서 수정보완 대조표'!$R$4:'국정도서 수정보완 대조표'!$R$400,"내용수정",'국정도서 수정보완 대조표'!$S$4:'국정도서 수정보완 대조표'!$S$400,"자료")</f>
        <v>3</v>
      </c>
    </row>
    <row r="13" spans="1:11" ht="65.25" customHeight="1">
      <c r="A13" s="60" t="s">
        <v>323</v>
      </c>
      <c r="B13" s="158" t="s">
        <v>324</v>
      </c>
      <c r="C13" s="159"/>
      <c r="D13" s="160"/>
      <c r="E13" s="59">
        <f>COUNTIFS('국정도서 수정보완 대조표'!$R$4:'국정도서 수정보완 대조표'!$R$400,"단순수정",'국정도서 수정보완 대조표'!$S$4:'국정도서 수정보완 대조표'!$S$400,"표기표현")</f>
        <v>22</v>
      </c>
      <c r="F13" s="46" t="s">
        <v>298</v>
      </c>
      <c r="G13" s="103" t="s">
        <v>299</v>
      </c>
      <c r="H13" s="104"/>
      <c r="I13" s="39">
        <f>COUNTIFS('국정도서 수정보완 대조표'!$R$4:'국정도서 수정보완 대조표'!$R$400,"내용수정",'국정도서 수정보완 대조표'!$S$4:'국정도서 수정보완 대조표'!$S$400,"출전원전")</f>
        <v>4</v>
      </c>
    </row>
    <row r="14" spans="1:11" ht="55.5" customHeight="1">
      <c r="A14" s="61" t="s">
        <v>283</v>
      </c>
      <c r="B14" s="107" t="s">
        <v>322</v>
      </c>
      <c r="C14" s="108"/>
      <c r="D14" s="109"/>
      <c r="E14" s="62">
        <f>COUNTIFS('국정도서 수정보완 대조표'!$R$4:'국정도서 수정보완 대조표'!$R$400,"단순수정",'국정도서 수정보완 대조표'!$S$4:'국정도서 수정보완 대조표'!$S$400,"기타")</f>
        <v>12</v>
      </c>
      <c r="F14" s="46" t="s">
        <v>283</v>
      </c>
      <c r="G14" s="103" t="s">
        <v>300</v>
      </c>
      <c r="H14" s="104"/>
      <c r="I14" s="39">
        <f>COUNTIFS('국정도서 수정보완 대조표'!$R$4:'국정도서 수정보완 대조표'!$R$400,"내용수정",'국정도서 수정보완 대조표'!$S$4:'국정도서 수정보완 대조표'!$S$400,"기타")</f>
        <v>0</v>
      </c>
    </row>
    <row r="15" spans="1:11" s="36" customFormat="1" ht="36.75" customHeight="1" thickBot="1">
      <c r="A15" s="147" t="s">
        <v>284</v>
      </c>
      <c r="B15" s="94"/>
      <c r="C15" s="94"/>
      <c r="D15" s="148"/>
      <c r="E15" s="44">
        <f>SUM(E10:E14)</f>
        <v>38</v>
      </c>
      <c r="F15" s="92" t="s">
        <v>295</v>
      </c>
      <c r="G15" s="93"/>
      <c r="H15" s="94"/>
      <c r="I15" s="47">
        <f>SUM(I10:I14)</f>
        <v>23</v>
      </c>
    </row>
    <row r="16" spans="1:11" s="36" customFormat="1" ht="32.25" customHeight="1" thickBot="1">
      <c r="A16" s="164" t="s">
        <v>318</v>
      </c>
      <c r="B16" s="165"/>
      <c r="C16" s="165"/>
      <c r="D16" s="165"/>
      <c r="E16" s="165"/>
      <c r="F16" s="165"/>
      <c r="G16" s="165"/>
      <c r="H16" s="52">
        <f>E15+I15</f>
        <v>61</v>
      </c>
      <c r="I16" s="50" t="s">
        <v>297</v>
      </c>
    </row>
    <row r="17" spans="1:9" ht="17.25" thickTop="1"/>
    <row r="18" spans="1:9" ht="36" customHeight="1" thickBot="1">
      <c r="A18" s="100" t="s">
        <v>316</v>
      </c>
      <c r="B18" s="100"/>
      <c r="C18" s="100"/>
      <c r="D18" s="100"/>
      <c r="E18" s="100"/>
      <c r="F18" s="100"/>
      <c r="G18" s="100"/>
      <c r="H18" s="100"/>
      <c r="I18" s="100"/>
    </row>
    <row r="19" spans="1:9" ht="24.75" customHeight="1" thickBot="1">
      <c r="A19" s="182" t="s">
        <v>310</v>
      </c>
      <c r="B19" s="143"/>
      <c r="C19" s="143"/>
      <c r="D19" s="142" t="s">
        <v>240</v>
      </c>
      <c r="E19" s="143"/>
      <c r="F19" s="143"/>
      <c r="G19" s="48" t="s">
        <v>311</v>
      </c>
      <c r="H19" s="142" t="s">
        <v>312</v>
      </c>
      <c r="I19" s="146"/>
    </row>
    <row r="20" spans="1:9" ht="21" thickTop="1">
      <c r="A20" s="112" t="s">
        <v>309</v>
      </c>
      <c r="B20" s="113"/>
      <c r="C20" s="114"/>
      <c r="D20" s="110" t="s">
        <v>302</v>
      </c>
      <c r="E20" s="111"/>
      <c r="F20" s="111"/>
      <c r="G20" s="54">
        <f>COUNTIFS('국정도서 수정보완 대조표'!$T$4:'국정도서 수정보완 대조표'!$T$400,"국가사회적요구사항",'국정도서 수정보완 대조표'!$U$4:'국정도서 수정보완 대조표'!$U$400,"중앙행정기관")</f>
        <v>1</v>
      </c>
      <c r="H20" s="124">
        <f>SUM(G20:G24)</f>
        <v>1</v>
      </c>
      <c r="I20" s="125"/>
    </row>
    <row r="21" spans="1:9" ht="20.25">
      <c r="A21" s="112"/>
      <c r="B21" s="113"/>
      <c r="C21" s="114"/>
      <c r="D21" s="138" t="s">
        <v>303</v>
      </c>
      <c r="E21" s="139"/>
      <c r="F21" s="139"/>
      <c r="G21" s="55">
        <f>COUNTIFS('국정도서 수정보완 대조표'!$T$4:'국정도서 수정보완 대조표'!$T$400,"국가사회적요구사항",'국정도서 수정보완 대조표'!$U$4:'국정도서 수정보완 대조표'!$U$400,"지방자치단체")</f>
        <v>0</v>
      </c>
      <c r="H21" s="126"/>
      <c r="I21" s="127"/>
    </row>
    <row r="22" spans="1:9" ht="20.25">
      <c r="A22" s="112"/>
      <c r="B22" s="113"/>
      <c r="C22" s="114"/>
      <c r="D22" s="138" t="s">
        <v>304</v>
      </c>
      <c r="E22" s="139"/>
      <c r="F22" s="139"/>
      <c r="G22" s="55">
        <f>COUNTIFS('국정도서 수정보완 대조표'!$T$4:'국정도서 수정보완 대조표'!$T$400,"국가사회적요구사항",'국정도서 수정보완 대조표'!$U$4:'국정도서 수정보완 대조표'!$U$400,"국회의원")</f>
        <v>0</v>
      </c>
      <c r="H22" s="126"/>
      <c r="I22" s="127"/>
    </row>
    <row r="23" spans="1:9" ht="20.25">
      <c r="A23" s="112"/>
      <c r="B23" s="113"/>
      <c r="C23" s="114"/>
      <c r="D23" s="138" t="s">
        <v>305</v>
      </c>
      <c r="E23" s="139"/>
      <c r="F23" s="139"/>
      <c r="G23" s="55">
        <f>COUNTIFS('국정도서 수정보완 대조표'!$T$4:'국정도서 수정보완 대조표'!$T$400,"국가사회적요구사항",'국정도서 수정보완 대조표'!$U$4:'국정도서 수정보완 대조표'!$U$400,"언론")</f>
        <v>0</v>
      </c>
      <c r="H23" s="126"/>
      <c r="I23" s="127"/>
    </row>
    <row r="24" spans="1:9" ht="21" thickBot="1">
      <c r="A24" s="112"/>
      <c r="B24" s="113"/>
      <c r="C24" s="114"/>
      <c r="D24" s="140" t="s">
        <v>283</v>
      </c>
      <c r="E24" s="141"/>
      <c r="F24" s="141"/>
      <c r="G24" s="56">
        <f>COUNTIFS('국정도서 수정보완 대조표'!$T$4:'국정도서 수정보완 대조표'!$T$400,"국가사회적요구사항",'국정도서 수정보완 대조표'!$U$4:'국정도서 수정보완 대조표'!$U$400,"기타")</f>
        <v>0</v>
      </c>
      <c r="H24" s="128"/>
      <c r="I24" s="129"/>
    </row>
    <row r="25" spans="1:9" ht="20.25">
      <c r="A25" s="115" t="s">
        <v>214</v>
      </c>
      <c r="B25" s="116"/>
      <c r="C25" s="117"/>
      <c r="D25" s="90" t="s">
        <v>285</v>
      </c>
      <c r="E25" s="91"/>
      <c r="F25" s="91"/>
      <c r="G25" s="57">
        <f>COUNTIFS('국정도서 수정보완 대조표'!$T$4:'국정도서 수정보완 대조표'!$T$400,"자체수정",'국정도서 수정보완 대조표'!$U$4:'국정도서 수정보완 대조표'!$U$400,"편찬기관")</f>
        <v>32</v>
      </c>
      <c r="H25" s="130">
        <f>G25+G26</f>
        <v>33</v>
      </c>
      <c r="I25" s="131"/>
    </row>
    <row r="26" spans="1:9" ht="21" thickBot="1">
      <c r="A26" s="118"/>
      <c r="B26" s="119"/>
      <c r="C26" s="120"/>
      <c r="D26" s="136" t="s">
        <v>290</v>
      </c>
      <c r="E26" s="137"/>
      <c r="F26" s="137"/>
      <c r="G26" s="58">
        <f>COUNTIFS('국정도서 수정보완 대조표'!$T$4:'국정도서 수정보완 대조표'!$T$400,"자체수정",'국정도서 수정보완 대조표'!$U$4:'국정도서 수정보완 대조표'!$U$400,"발행사")</f>
        <v>1</v>
      </c>
      <c r="H26" s="128"/>
      <c r="I26" s="129"/>
    </row>
    <row r="27" spans="1:9" ht="20.25">
      <c r="A27" s="115" t="s">
        <v>252</v>
      </c>
      <c r="B27" s="116"/>
      <c r="C27" s="117"/>
      <c r="D27" s="90" t="s">
        <v>306</v>
      </c>
      <c r="E27" s="91"/>
      <c r="F27" s="91"/>
      <c r="G27" s="57">
        <f>COUNTIFS('국정도서 수정보완 대조표'!$T$4:'국정도서 수정보완 대조표'!$T$400,"민원요청",'국정도서 수정보완 대조표'!$U$4:'국정도서 수정보완 대조표'!$U$400,"교과서민원바로처리센터")</f>
        <v>10</v>
      </c>
      <c r="H27" s="132">
        <f>G27+G28</f>
        <v>10</v>
      </c>
      <c r="I27" s="133"/>
    </row>
    <row r="28" spans="1:9" ht="21" thickBot="1">
      <c r="A28" s="118"/>
      <c r="B28" s="119"/>
      <c r="C28" s="120"/>
      <c r="D28" s="136" t="s">
        <v>307</v>
      </c>
      <c r="E28" s="137"/>
      <c r="F28" s="137"/>
      <c r="G28" s="58">
        <f>COUNTIFS('국정도서 수정보완 대조표'!$T$4:'국정도서 수정보완 대조표'!$T$400,"민원요청",'국정도서 수정보완 대조표'!$U$4:'국정도서 수정보완 대조표'!$U$400,"국민신문고")</f>
        <v>0</v>
      </c>
      <c r="H28" s="134"/>
      <c r="I28" s="135"/>
    </row>
    <row r="29" spans="1:9" ht="24">
      <c r="A29" s="121" t="s">
        <v>254</v>
      </c>
      <c r="B29" s="122"/>
      <c r="C29" s="123"/>
      <c r="D29" s="110" t="s">
        <v>308</v>
      </c>
      <c r="E29" s="111"/>
      <c r="F29" s="111"/>
      <c r="G29" s="54">
        <f>COUNTIFS('국정도서 수정보완 대조표'!$T$4:'국정도서 수정보완 대조표'!$T$400,"의견제안",'국정도서 수정보완 대조표'!$U$4:'국정도서 수정보완 대조표'!$U$400,"교과서모니터링단")</f>
        <v>16</v>
      </c>
      <c r="H29" s="88">
        <f>G29</f>
        <v>16</v>
      </c>
      <c r="I29" s="89"/>
    </row>
    <row r="30" spans="1:9" ht="35.25" customHeight="1" thickBot="1">
      <c r="A30" s="162" t="s">
        <v>317</v>
      </c>
      <c r="B30" s="163"/>
      <c r="C30" s="163"/>
      <c r="D30" s="163"/>
      <c r="E30" s="163"/>
      <c r="F30" s="163"/>
      <c r="G30" s="163"/>
      <c r="H30" s="53">
        <f>SUM(H20:I29)</f>
        <v>60</v>
      </c>
      <c r="I30" s="51" t="s">
        <v>297</v>
      </c>
    </row>
    <row r="31" spans="1:9" ht="17.25" thickTop="1">
      <c r="A31" s="34" t="s">
        <v>287</v>
      </c>
    </row>
  </sheetData>
  <mergeCells count="56">
    <mergeCell ref="A1:I1"/>
    <mergeCell ref="A30:G30"/>
    <mergeCell ref="A16:G16"/>
    <mergeCell ref="A4:B4"/>
    <mergeCell ref="C4:E4"/>
    <mergeCell ref="F4:G4"/>
    <mergeCell ref="H4:I4"/>
    <mergeCell ref="H3:I3"/>
    <mergeCell ref="H5:I5"/>
    <mergeCell ref="H6:I6"/>
    <mergeCell ref="C3:E3"/>
    <mergeCell ref="C5:E5"/>
    <mergeCell ref="C6:E6"/>
    <mergeCell ref="F3:G3"/>
    <mergeCell ref="F5:G5"/>
    <mergeCell ref="A19:C19"/>
    <mergeCell ref="D19:F19"/>
    <mergeCell ref="A3:B3"/>
    <mergeCell ref="G13:H13"/>
    <mergeCell ref="G14:H14"/>
    <mergeCell ref="H19:I19"/>
    <mergeCell ref="A15:D15"/>
    <mergeCell ref="B11:D11"/>
    <mergeCell ref="B12:D12"/>
    <mergeCell ref="A8:I8"/>
    <mergeCell ref="A5:B5"/>
    <mergeCell ref="A6:B6"/>
    <mergeCell ref="F6:G6"/>
    <mergeCell ref="B13:D13"/>
    <mergeCell ref="H20:I24"/>
    <mergeCell ref="H25:I26"/>
    <mergeCell ref="H27:I28"/>
    <mergeCell ref="D26:F26"/>
    <mergeCell ref="D27:F27"/>
    <mergeCell ref="D28:F28"/>
    <mergeCell ref="D20:F20"/>
    <mergeCell ref="D21:F21"/>
    <mergeCell ref="D22:F22"/>
    <mergeCell ref="D23:F23"/>
    <mergeCell ref="D24:F24"/>
    <mergeCell ref="H29:I29"/>
    <mergeCell ref="D25:F25"/>
    <mergeCell ref="F15:H15"/>
    <mergeCell ref="A9:E9"/>
    <mergeCell ref="B10:D10"/>
    <mergeCell ref="A18:I18"/>
    <mergeCell ref="G10:H10"/>
    <mergeCell ref="G11:H11"/>
    <mergeCell ref="G12:H12"/>
    <mergeCell ref="F9:I9"/>
    <mergeCell ref="B14:D14"/>
    <mergeCell ref="D29:F29"/>
    <mergeCell ref="A20:C24"/>
    <mergeCell ref="A25:C26"/>
    <mergeCell ref="A27:C28"/>
    <mergeCell ref="A29:C29"/>
  </mergeCells>
  <phoneticPr fontId="4" type="noConversion"/>
  <pageMargins left="0.7" right="0.7" top="0.75" bottom="0.75" header="0.3" footer="0.3"/>
  <pageSetup paperSize="9" scale="68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0"/>
  <sheetViews>
    <sheetView zoomScaleNormal="100" workbookViewId="0">
      <selection activeCell="O19" sqref="O19"/>
    </sheetView>
  </sheetViews>
  <sheetFormatPr defaultRowHeight="16.5"/>
  <cols>
    <col min="1" max="1" width="10.5" bestFit="1" customWidth="1"/>
    <col min="2" max="2" width="7.5" bestFit="1" customWidth="1"/>
    <col min="3" max="3" width="7.5" customWidth="1"/>
    <col min="4" max="4" width="6.75" bestFit="1" customWidth="1"/>
    <col min="5" max="5" width="20" style="10" bestFit="1" customWidth="1"/>
    <col min="6" max="6" width="5.375" customWidth="1"/>
    <col min="7" max="7" width="5.375" bestFit="1" customWidth="1"/>
    <col min="8" max="8" width="7.5" bestFit="1" customWidth="1"/>
    <col min="9" max="9" width="10.5" bestFit="1" customWidth="1"/>
    <col min="10" max="10" width="15.5" bestFit="1" customWidth="1"/>
    <col min="11" max="11" width="18.875" bestFit="1" customWidth="1"/>
  </cols>
  <sheetData>
    <row r="1" spans="1:12">
      <c r="A1" s="1" t="s">
        <v>20</v>
      </c>
      <c r="B1" s="1" t="s">
        <v>0</v>
      </c>
      <c r="C1" s="1" t="s">
        <v>273</v>
      </c>
      <c r="D1" s="1" t="s">
        <v>19</v>
      </c>
      <c r="E1" s="1" t="s">
        <v>25</v>
      </c>
      <c r="F1" s="1" t="s">
        <v>183</v>
      </c>
      <c r="G1" s="1" t="s">
        <v>194</v>
      </c>
      <c r="H1" s="1" t="s">
        <v>27</v>
      </c>
      <c r="I1" s="1" t="s">
        <v>30</v>
      </c>
      <c r="J1" s="1" t="s">
        <v>36</v>
      </c>
      <c r="K1" s="1" t="s">
        <v>241</v>
      </c>
    </row>
    <row r="2" spans="1:12" ht="20.100000000000001" customHeight="1">
      <c r="A2" s="6" t="s">
        <v>14</v>
      </c>
      <c r="B2" s="2" t="s">
        <v>21</v>
      </c>
      <c r="C2" s="33">
        <v>2009</v>
      </c>
      <c r="D2" s="9" t="s">
        <v>269</v>
      </c>
      <c r="E2" s="23" t="s">
        <v>40</v>
      </c>
      <c r="F2" s="20" t="s">
        <v>205</v>
      </c>
      <c r="G2" s="3" t="s">
        <v>190</v>
      </c>
      <c r="H2" s="3" t="s">
        <v>28</v>
      </c>
      <c r="I2" s="3" t="s">
        <v>32</v>
      </c>
      <c r="J2" s="3" t="s">
        <v>38</v>
      </c>
      <c r="K2" s="3" t="s">
        <v>242</v>
      </c>
      <c r="L2" s="19"/>
    </row>
    <row r="3" spans="1:12" ht="20.100000000000001" customHeight="1">
      <c r="A3" s="8" t="s">
        <v>22</v>
      </c>
      <c r="B3" s="2" t="s">
        <v>23</v>
      </c>
      <c r="C3" s="33">
        <v>2015</v>
      </c>
      <c r="D3" s="9" t="s">
        <v>270</v>
      </c>
      <c r="E3" s="23" t="s">
        <v>225</v>
      </c>
      <c r="F3" s="21">
        <v>1</v>
      </c>
      <c r="G3" s="3" t="s">
        <v>191</v>
      </c>
      <c r="H3" s="3" t="s">
        <v>29</v>
      </c>
      <c r="I3" s="3" t="s">
        <v>33</v>
      </c>
      <c r="J3" s="3" t="s">
        <v>39</v>
      </c>
      <c r="K3" s="3" t="s">
        <v>243</v>
      </c>
    </row>
    <row r="4" spans="1:12" ht="20.100000000000001" customHeight="1">
      <c r="B4" s="2" t="s">
        <v>24</v>
      </c>
      <c r="D4" s="9" t="s">
        <v>271</v>
      </c>
      <c r="E4" s="23" t="s">
        <v>41</v>
      </c>
      <c r="F4" s="22">
        <v>2</v>
      </c>
      <c r="G4" s="3" t="s">
        <v>192</v>
      </c>
      <c r="I4" s="3" t="s">
        <v>34</v>
      </c>
      <c r="J4" s="3" t="s">
        <v>237</v>
      </c>
      <c r="K4" s="4" t="s">
        <v>244</v>
      </c>
    </row>
    <row r="5" spans="1:12" ht="20.100000000000001" customHeight="1">
      <c r="B5" s="7"/>
      <c r="C5" s="7"/>
      <c r="E5" s="23" t="s">
        <v>51</v>
      </c>
      <c r="F5" s="22">
        <v>3</v>
      </c>
      <c r="G5" s="3" t="s">
        <v>196</v>
      </c>
      <c r="I5" s="3" t="s">
        <v>35</v>
      </c>
      <c r="J5" s="3" t="s">
        <v>37</v>
      </c>
      <c r="K5" s="3" t="s">
        <v>245</v>
      </c>
    </row>
    <row r="6" spans="1:12" ht="20.100000000000001" customHeight="1">
      <c r="E6" s="23" t="s">
        <v>42</v>
      </c>
      <c r="F6" s="22">
        <v>4</v>
      </c>
      <c r="G6" s="3" t="s">
        <v>197</v>
      </c>
      <c r="I6" s="3" t="s">
        <v>195</v>
      </c>
      <c r="K6" s="3" t="s">
        <v>246</v>
      </c>
    </row>
    <row r="7" spans="1:12" ht="20.100000000000001" customHeight="1">
      <c r="E7" s="23" t="s">
        <v>169</v>
      </c>
      <c r="F7" s="22">
        <v>5</v>
      </c>
      <c r="G7" s="11"/>
      <c r="I7" s="3" t="s">
        <v>199</v>
      </c>
      <c r="K7" s="3" t="s">
        <v>286</v>
      </c>
    </row>
    <row r="8" spans="1:12" ht="20.100000000000001" customHeight="1">
      <c r="E8" s="23" t="s">
        <v>43</v>
      </c>
      <c r="F8" s="22">
        <v>6</v>
      </c>
      <c r="G8" s="11"/>
      <c r="I8" s="3" t="s">
        <v>200</v>
      </c>
      <c r="K8" s="3" t="s">
        <v>247</v>
      </c>
    </row>
    <row r="9" spans="1:12" ht="20.100000000000001" customHeight="1">
      <c r="E9" s="23" t="s">
        <v>44</v>
      </c>
      <c r="F9" s="22" t="s">
        <v>184</v>
      </c>
      <c r="G9" s="11"/>
      <c r="I9" s="3" t="s">
        <v>201</v>
      </c>
      <c r="K9" s="3" t="s">
        <v>248</v>
      </c>
    </row>
    <row r="10" spans="1:12" ht="20.100000000000001" customHeight="1">
      <c r="E10" s="23" t="s">
        <v>121</v>
      </c>
      <c r="F10" s="22" t="s">
        <v>185</v>
      </c>
      <c r="G10" s="11"/>
      <c r="I10" s="3" t="s">
        <v>202</v>
      </c>
      <c r="K10" s="3" t="s">
        <v>249</v>
      </c>
    </row>
    <row r="11" spans="1:12" ht="20.100000000000001" customHeight="1">
      <c r="E11" s="23" t="s">
        <v>171</v>
      </c>
      <c r="F11" s="22" t="s">
        <v>186</v>
      </c>
      <c r="G11" s="11"/>
      <c r="K11" s="3" t="s">
        <v>250</v>
      </c>
    </row>
    <row r="12" spans="1:12" ht="20.100000000000001" customHeight="1">
      <c r="E12" s="23" t="s">
        <v>45</v>
      </c>
      <c r="F12" s="24" t="s">
        <v>235</v>
      </c>
      <c r="G12" s="11"/>
    </row>
    <row r="13" spans="1:12" ht="20.100000000000001" customHeight="1">
      <c r="E13" s="23" t="s">
        <v>107</v>
      </c>
      <c r="F13" s="24" t="s">
        <v>236</v>
      </c>
      <c r="G13" s="11"/>
    </row>
    <row r="14" spans="1:12" ht="20.100000000000001" customHeight="1">
      <c r="E14" s="23" t="s">
        <v>106</v>
      </c>
      <c r="G14" s="11"/>
    </row>
    <row r="15" spans="1:12" ht="20.100000000000001" customHeight="1">
      <c r="E15" s="23" t="s">
        <v>155</v>
      </c>
      <c r="G15" s="11"/>
    </row>
    <row r="16" spans="1:12" ht="20.100000000000001" customHeight="1">
      <c r="E16" s="23" t="s">
        <v>46</v>
      </c>
      <c r="G16" s="11"/>
    </row>
    <row r="17" spans="5:7" ht="20.100000000000001" customHeight="1">
      <c r="E17" s="23" t="s">
        <v>226</v>
      </c>
      <c r="G17" s="11"/>
    </row>
    <row r="18" spans="5:7" ht="20.100000000000001" customHeight="1">
      <c r="E18" s="23" t="s">
        <v>137</v>
      </c>
      <c r="G18" s="11"/>
    </row>
    <row r="19" spans="5:7" ht="20.100000000000001" customHeight="1">
      <c r="E19" s="23" t="s">
        <v>141</v>
      </c>
    </row>
    <row r="20" spans="5:7" ht="20.100000000000001" customHeight="1">
      <c r="E20" s="23" t="s">
        <v>164</v>
      </c>
    </row>
    <row r="21" spans="5:7" ht="20.100000000000001" customHeight="1">
      <c r="E21" s="23" t="s">
        <v>227</v>
      </c>
    </row>
    <row r="22" spans="5:7" ht="20.100000000000001" customHeight="1">
      <c r="E22" s="23" t="s">
        <v>180</v>
      </c>
    </row>
    <row r="23" spans="5:7" ht="20.100000000000001" customHeight="1">
      <c r="E23" s="23" t="s">
        <v>150</v>
      </c>
    </row>
    <row r="24" spans="5:7" ht="20.100000000000001" customHeight="1">
      <c r="E24" s="23" t="s">
        <v>47</v>
      </c>
    </row>
    <row r="25" spans="5:7" ht="20.100000000000001" customHeight="1">
      <c r="E25" s="23" t="s">
        <v>149</v>
      </c>
    </row>
    <row r="26" spans="5:7" ht="20.100000000000001" customHeight="1">
      <c r="E26" s="23" t="s">
        <v>144</v>
      </c>
    </row>
    <row r="27" spans="5:7" ht="20.100000000000001" customHeight="1">
      <c r="E27" s="23" t="s">
        <v>127</v>
      </c>
    </row>
    <row r="28" spans="5:7" ht="20.100000000000001" customHeight="1">
      <c r="E28" s="23" t="s">
        <v>60</v>
      </c>
    </row>
    <row r="29" spans="5:7" ht="20.100000000000001" customHeight="1">
      <c r="E29" s="23" t="s">
        <v>74</v>
      </c>
    </row>
    <row r="30" spans="5:7" ht="20.100000000000001" customHeight="1">
      <c r="E30" s="23" t="s">
        <v>76</v>
      </c>
    </row>
    <row r="31" spans="5:7" ht="20.100000000000001" customHeight="1">
      <c r="E31" s="23" t="s">
        <v>159</v>
      </c>
    </row>
    <row r="32" spans="5:7" ht="20.100000000000001" customHeight="1">
      <c r="E32" s="23" t="s">
        <v>86</v>
      </c>
    </row>
    <row r="33" spans="5:5" ht="20.100000000000001" customHeight="1">
      <c r="E33" s="23" t="s">
        <v>88</v>
      </c>
    </row>
    <row r="34" spans="5:5" ht="20.100000000000001" customHeight="1">
      <c r="E34" s="23" t="s">
        <v>93</v>
      </c>
    </row>
    <row r="35" spans="5:5" ht="20.100000000000001" customHeight="1">
      <c r="E35" s="23" t="s">
        <v>101</v>
      </c>
    </row>
    <row r="36" spans="5:5" ht="20.100000000000001" customHeight="1">
      <c r="E36" s="23" t="s">
        <v>228</v>
      </c>
    </row>
    <row r="37" spans="5:5" ht="20.100000000000001" customHeight="1">
      <c r="E37" s="23" t="s">
        <v>122</v>
      </c>
    </row>
    <row r="38" spans="5:5" ht="20.100000000000001" customHeight="1">
      <c r="E38" s="23" t="s">
        <v>229</v>
      </c>
    </row>
    <row r="39" spans="5:5" ht="20.100000000000001" customHeight="1">
      <c r="E39" s="23" t="s">
        <v>49</v>
      </c>
    </row>
    <row r="40" spans="5:5" ht="20.100000000000001" customHeight="1">
      <c r="E40" s="23" t="s">
        <v>50</v>
      </c>
    </row>
    <row r="41" spans="5:5" ht="20.100000000000001" customHeight="1">
      <c r="E41" s="23" t="s">
        <v>131</v>
      </c>
    </row>
    <row r="42" spans="5:5" ht="20.100000000000001" customHeight="1">
      <c r="E42" s="23" t="s">
        <v>52</v>
      </c>
    </row>
    <row r="43" spans="5:5" ht="20.100000000000001" customHeight="1">
      <c r="E43" s="23" t="s">
        <v>145</v>
      </c>
    </row>
    <row r="44" spans="5:5" ht="20.100000000000001" customHeight="1">
      <c r="E44" s="23" t="s">
        <v>177</v>
      </c>
    </row>
    <row r="45" spans="5:5" ht="20.100000000000001" customHeight="1">
      <c r="E45" s="23" t="s">
        <v>142</v>
      </c>
    </row>
    <row r="46" spans="5:5" ht="20.100000000000001" customHeight="1">
      <c r="E46" s="23" t="s">
        <v>163</v>
      </c>
    </row>
    <row r="47" spans="5:5" ht="20.100000000000001" customHeight="1">
      <c r="E47" s="23" t="s">
        <v>53</v>
      </c>
    </row>
    <row r="48" spans="5:5" ht="20.100000000000001" customHeight="1">
      <c r="E48" s="23" t="s">
        <v>48</v>
      </c>
    </row>
    <row r="49" spans="5:5" ht="20.100000000000001" customHeight="1">
      <c r="E49" s="23" t="s">
        <v>178</v>
      </c>
    </row>
    <row r="50" spans="5:5" ht="20.100000000000001" customHeight="1">
      <c r="E50" s="23" t="s">
        <v>123</v>
      </c>
    </row>
    <row r="51" spans="5:5" ht="20.100000000000001" customHeight="1">
      <c r="E51" s="23" t="s">
        <v>54</v>
      </c>
    </row>
    <row r="52" spans="5:5" ht="20.100000000000001" customHeight="1">
      <c r="E52" s="23" t="s">
        <v>113</v>
      </c>
    </row>
    <row r="53" spans="5:5" ht="20.100000000000001" customHeight="1">
      <c r="E53" s="23" t="s">
        <v>55</v>
      </c>
    </row>
    <row r="54" spans="5:5" ht="20.100000000000001" customHeight="1">
      <c r="E54" s="23" t="s">
        <v>134</v>
      </c>
    </row>
    <row r="55" spans="5:5" ht="20.100000000000001" customHeight="1">
      <c r="E55" s="23" t="s">
        <v>160</v>
      </c>
    </row>
    <row r="56" spans="5:5" ht="20.100000000000001" customHeight="1">
      <c r="E56" s="23" t="s">
        <v>56</v>
      </c>
    </row>
    <row r="57" spans="5:5" ht="20.100000000000001" customHeight="1">
      <c r="E57" s="23" t="s">
        <v>57</v>
      </c>
    </row>
    <row r="58" spans="5:5" ht="20.100000000000001" customHeight="1">
      <c r="E58" s="23" t="s">
        <v>58</v>
      </c>
    </row>
    <row r="59" spans="5:5" ht="20.100000000000001" customHeight="1">
      <c r="E59" s="23" t="s">
        <v>59</v>
      </c>
    </row>
    <row r="60" spans="5:5" ht="20.100000000000001" customHeight="1">
      <c r="E60" s="23" t="s">
        <v>136</v>
      </c>
    </row>
    <row r="61" spans="5:5" ht="20.100000000000001" customHeight="1">
      <c r="E61" s="23" t="s">
        <v>108</v>
      </c>
    </row>
    <row r="62" spans="5:5" ht="20.100000000000001" customHeight="1">
      <c r="E62" s="23" t="s">
        <v>133</v>
      </c>
    </row>
    <row r="63" spans="5:5" ht="20.100000000000001" customHeight="1">
      <c r="E63" s="23" t="s">
        <v>61</v>
      </c>
    </row>
    <row r="64" spans="5:5" ht="20.100000000000001" customHeight="1">
      <c r="E64" s="23" t="s">
        <v>146</v>
      </c>
    </row>
    <row r="65" spans="5:5" ht="20.100000000000001" customHeight="1">
      <c r="E65" s="23" t="s">
        <v>62</v>
      </c>
    </row>
    <row r="66" spans="5:5" ht="20.100000000000001" customHeight="1">
      <c r="E66" s="23" t="s">
        <v>63</v>
      </c>
    </row>
    <row r="67" spans="5:5" ht="20.100000000000001" customHeight="1">
      <c r="E67" s="23" t="s">
        <v>64</v>
      </c>
    </row>
    <row r="68" spans="5:5" ht="20.100000000000001" customHeight="1">
      <c r="E68" s="23" t="s">
        <v>138</v>
      </c>
    </row>
    <row r="69" spans="5:5" ht="20.100000000000001" customHeight="1">
      <c r="E69" s="23" t="s">
        <v>109</v>
      </c>
    </row>
    <row r="70" spans="5:5" ht="20.100000000000001" customHeight="1">
      <c r="E70" s="23" t="s">
        <v>230</v>
      </c>
    </row>
    <row r="71" spans="5:5" ht="20.100000000000001" customHeight="1">
      <c r="E71" s="23" t="s">
        <v>65</v>
      </c>
    </row>
    <row r="72" spans="5:5" ht="20.100000000000001" customHeight="1">
      <c r="E72" s="23" t="s">
        <v>154</v>
      </c>
    </row>
    <row r="73" spans="5:5" ht="20.100000000000001" customHeight="1">
      <c r="E73" s="23" t="s">
        <v>162</v>
      </c>
    </row>
    <row r="74" spans="5:5" ht="20.100000000000001" customHeight="1">
      <c r="E74" s="23" t="s">
        <v>128</v>
      </c>
    </row>
    <row r="75" spans="5:5" ht="20.100000000000001" customHeight="1">
      <c r="E75" s="23" t="s">
        <v>147</v>
      </c>
    </row>
    <row r="76" spans="5:5" ht="20.100000000000001" customHeight="1">
      <c r="E76" s="23" t="s">
        <v>66</v>
      </c>
    </row>
    <row r="77" spans="5:5" ht="20.100000000000001" customHeight="1">
      <c r="E77" s="23" t="s">
        <v>135</v>
      </c>
    </row>
    <row r="78" spans="5:5" ht="20.100000000000001" customHeight="1">
      <c r="E78" s="23" t="s">
        <v>67</v>
      </c>
    </row>
    <row r="79" spans="5:5" ht="20.100000000000001" customHeight="1">
      <c r="E79" s="23" t="s">
        <v>231</v>
      </c>
    </row>
    <row r="80" spans="5:5" ht="20.100000000000001" customHeight="1">
      <c r="E80" s="23" t="s">
        <v>140</v>
      </c>
    </row>
    <row r="81" spans="5:5" ht="20.100000000000001" customHeight="1">
      <c r="E81" s="23" t="s">
        <v>68</v>
      </c>
    </row>
    <row r="82" spans="5:5" ht="20.100000000000001" customHeight="1">
      <c r="E82" s="23" t="s">
        <v>69</v>
      </c>
    </row>
    <row r="83" spans="5:5" ht="20.100000000000001" customHeight="1">
      <c r="E83" s="23" t="s">
        <v>70</v>
      </c>
    </row>
    <row r="84" spans="5:5" ht="20.100000000000001" customHeight="1">
      <c r="E84" s="23" t="s">
        <v>166</v>
      </c>
    </row>
    <row r="85" spans="5:5" ht="20.100000000000001" customHeight="1">
      <c r="E85" s="23" t="s">
        <v>71</v>
      </c>
    </row>
    <row r="86" spans="5:5" ht="20.100000000000001" customHeight="1">
      <c r="E86" s="23" t="s">
        <v>124</v>
      </c>
    </row>
    <row r="87" spans="5:5" ht="20.100000000000001" customHeight="1">
      <c r="E87" s="23" t="s">
        <v>72</v>
      </c>
    </row>
    <row r="88" spans="5:5" ht="20.100000000000001" customHeight="1">
      <c r="E88" s="23" t="s">
        <v>156</v>
      </c>
    </row>
    <row r="89" spans="5:5" ht="20.100000000000001" customHeight="1">
      <c r="E89" s="23" t="s">
        <v>73</v>
      </c>
    </row>
    <row r="90" spans="5:5" ht="20.100000000000001" customHeight="1">
      <c r="E90" s="23" t="s">
        <v>148</v>
      </c>
    </row>
    <row r="91" spans="5:5" ht="20.100000000000001" customHeight="1">
      <c r="E91" s="23" t="s">
        <v>130</v>
      </c>
    </row>
    <row r="92" spans="5:5" ht="20.100000000000001" customHeight="1">
      <c r="E92" s="23" t="s">
        <v>179</v>
      </c>
    </row>
    <row r="93" spans="5:5" ht="20.100000000000001" customHeight="1">
      <c r="E93" s="23" t="s">
        <v>75</v>
      </c>
    </row>
    <row r="94" spans="5:5" ht="20.100000000000001" customHeight="1">
      <c r="E94" s="23" t="s">
        <v>232</v>
      </c>
    </row>
    <row r="95" spans="5:5" ht="20.100000000000001" customHeight="1">
      <c r="E95" s="23" t="s">
        <v>165</v>
      </c>
    </row>
    <row r="96" spans="5:5" ht="20.100000000000001" customHeight="1">
      <c r="E96" s="23" t="s">
        <v>114</v>
      </c>
    </row>
    <row r="97" spans="5:5" ht="20.100000000000001" customHeight="1">
      <c r="E97" s="23" t="s">
        <v>181</v>
      </c>
    </row>
    <row r="98" spans="5:5" ht="20.100000000000001" customHeight="1">
      <c r="E98" s="23" t="s">
        <v>161</v>
      </c>
    </row>
    <row r="99" spans="5:5" ht="20.100000000000001" customHeight="1">
      <c r="E99" s="23" t="s">
        <v>151</v>
      </c>
    </row>
    <row r="100" spans="5:5" ht="20.100000000000001" customHeight="1">
      <c r="E100" s="23" t="s">
        <v>77</v>
      </c>
    </row>
    <row r="101" spans="5:5" ht="20.100000000000001" customHeight="1">
      <c r="E101" s="23" t="s">
        <v>120</v>
      </c>
    </row>
    <row r="102" spans="5:5" ht="20.100000000000001" customHeight="1">
      <c r="E102" s="23" t="s">
        <v>78</v>
      </c>
    </row>
    <row r="103" spans="5:5" ht="20.100000000000001" customHeight="1">
      <c r="E103" s="23" t="s">
        <v>79</v>
      </c>
    </row>
    <row r="104" spans="5:5" ht="20.100000000000001" customHeight="1">
      <c r="E104" s="23" t="s">
        <v>172</v>
      </c>
    </row>
    <row r="105" spans="5:5" ht="20.100000000000001" customHeight="1">
      <c r="E105" s="23" t="s">
        <v>110</v>
      </c>
    </row>
    <row r="106" spans="5:5" ht="20.100000000000001" customHeight="1">
      <c r="E106" s="23" t="s">
        <v>182</v>
      </c>
    </row>
    <row r="107" spans="5:5" ht="20.100000000000001" customHeight="1">
      <c r="E107" s="23" t="s">
        <v>125</v>
      </c>
    </row>
    <row r="108" spans="5:5" ht="20.100000000000001" customHeight="1">
      <c r="E108" s="23" t="s">
        <v>117</v>
      </c>
    </row>
    <row r="109" spans="5:5" ht="20.100000000000001" customHeight="1">
      <c r="E109" s="23" t="s">
        <v>157</v>
      </c>
    </row>
    <row r="110" spans="5:5" ht="20.100000000000001" customHeight="1">
      <c r="E110" s="23" t="s">
        <v>170</v>
      </c>
    </row>
    <row r="111" spans="5:5" ht="20.100000000000001" customHeight="1">
      <c r="E111" s="23" t="s">
        <v>173</v>
      </c>
    </row>
    <row r="112" spans="5:5" ht="20.100000000000001" customHeight="1">
      <c r="E112" s="27" t="s">
        <v>80</v>
      </c>
    </row>
    <row r="113" spans="5:5" ht="20.100000000000001" customHeight="1">
      <c r="E113" s="27" t="s">
        <v>81</v>
      </c>
    </row>
    <row r="114" spans="5:5" ht="20.100000000000001" customHeight="1">
      <c r="E114" s="27" t="s">
        <v>82</v>
      </c>
    </row>
    <row r="115" spans="5:5" ht="20.100000000000001" customHeight="1">
      <c r="E115" s="27" t="s">
        <v>83</v>
      </c>
    </row>
    <row r="116" spans="5:5" ht="20.100000000000001" customHeight="1">
      <c r="E116" s="27" t="s">
        <v>158</v>
      </c>
    </row>
    <row r="117" spans="5:5" ht="20.100000000000001" customHeight="1">
      <c r="E117" s="27" t="s">
        <v>174</v>
      </c>
    </row>
    <row r="118" spans="5:5" ht="20.100000000000001" customHeight="1">
      <c r="E118" s="27" t="s">
        <v>111</v>
      </c>
    </row>
    <row r="119" spans="5:5" ht="20.100000000000001" customHeight="1">
      <c r="E119" s="27" t="s">
        <v>168</v>
      </c>
    </row>
    <row r="120" spans="5:5" ht="20.100000000000001" customHeight="1">
      <c r="E120" s="27" t="s">
        <v>84</v>
      </c>
    </row>
    <row r="121" spans="5:5" ht="20.100000000000001" customHeight="1">
      <c r="E121" s="27" t="s">
        <v>233</v>
      </c>
    </row>
    <row r="122" spans="5:5" ht="20.100000000000001" customHeight="1">
      <c r="E122" s="27" t="s">
        <v>175</v>
      </c>
    </row>
    <row r="123" spans="5:5" ht="20.100000000000001" customHeight="1">
      <c r="E123" s="27" t="s">
        <v>85</v>
      </c>
    </row>
    <row r="124" spans="5:5" ht="20.100000000000001" customHeight="1">
      <c r="E124" s="27" t="s">
        <v>87</v>
      </c>
    </row>
    <row r="125" spans="5:5" ht="20.100000000000001" customHeight="1">
      <c r="E125" s="27" t="s">
        <v>89</v>
      </c>
    </row>
    <row r="126" spans="5:5" ht="20.100000000000001" customHeight="1">
      <c r="E126" s="27" t="s">
        <v>115</v>
      </c>
    </row>
    <row r="127" spans="5:5" ht="20.100000000000001" customHeight="1">
      <c r="E127" s="27" t="s">
        <v>153</v>
      </c>
    </row>
    <row r="128" spans="5:5" ht="20.100000000000001" customHeight="1">
      <c r="E128" s="27" t="s">
        <v>118</v>
      </c>
    </row>
    <row r="129" spans="5:5" ht="20.100000000000001" customHeight="1">
      <c r="E129" s="27" t="s">
        <v>176</v>
      </c>
    </row>
    <row r="130" spans="5:5" ht="20.100000000000001" customHeight="1">
      <c r="E130" s="27" t="s">
        <v>143</v>
      </c>
    </row>
    <row r="131" spans="5:5" ht="20.100000000000001" customHeight="1">
      <c r="E131" s="27" t="s">
        <v>132</v>
      </c>
    </row>
    <row r="132" spans="5:5" ht="20.100000000000001" customHeight="1">
      <c r="E132" s="27" t="s">
        <v>90</v>
      </c>
    </row>
    <row r="133" spans="5:5" ht="20.100000000000001" customHeight="1">
      <c r="E133" s="27" t="s">
        <v>112</v>
      </c>
    </row>
    <row r="134" spans="5:5" ht="20.100000000000001" customHeight="1">
      <c r="E134" s="27" t="s">
        <v>91</v>
      </c>
    </row>
    <row r="135" spans="5:5" ht="20.100000000000001" customHeight="1">
      <c r="E135" s="27" t="s">
        <v>139</v>
      </c>
    </row>
    <row r="136" spans="5:5" ht="20.100000000000001" customHeight="1">
      <c r="E136" s="27" t="s">
        <v>152</v>
      </c>
    </row>
    <row r="137" spans="5:5" ht="20.100000000000001" customHeight="1">
      <c r="E137" s="27" t="s">
        <v>98</v>
      </c>
    </row>
    <row r="138" spans="5:5" ht="20.100000000000001" customHeight="1">
      <c r="E138" s="27" t="s">
        <v>94</v>
      </c>
    </row>
    <row r="139" spans="5:5" ht="20.100000000000001" customHeight="1">
      <c r="E139" s="27" t="s">
        <v>92</v>
      </c>
    </row>
    <row r="140" spans="5:5" ht="20.100000000000001" customHeight="1">
      <c r="E140" s="27" t="s">
        <v>95</v>
      </c>
    </row>
    <row r="141" spans="5:5" ht="20.100000000000001" customHeight="1">
      <c r="E141" s="27" t="s">
        <v>96</v>
      </c>
    </row>
    <row r="142" spans="5:5" ht="20.100000000000001" customHeight="1">
      <c r="E142" s="27" t="s">
        <v>105</v>
      </c>
    </row>
    <row r="143" spans="5:5" ht="20.100000000000001" customHeight="1">
      <c r="E143" s="27" t="s">
        <v>234</v>
      </c>
    </row>
    <row r="144" spans="5:5" ht="20.100000000000001" customHeight="1">
      <c r="E144" s="27" t="s">
        <v>167</v>
      </c>
    </row>
    <row r="145" spans="5:5" ht="20.100000000000001" customHeight="1">
      <c r="E145" s="27" t="s">
        <v>97</v>
      </c>
    </row>
    <row r="146" spans="5:5" ht="20.100000000000001" customHeight="1">
      <c r="E146" s="27" t="s">
        <v>129</v>
      </c>
    </row>
    <row r="147" spans="5:5" ht="20.100000000000001" customHeight="1">
      <c r="E147" s="27" t="s">
        <v>119</v>
      </c>
    </row>
    <row r="148" spans="5:5" ht="20.100000000000001" customHeight="1">
      <c r="E148" s="27" t="s">
        <v>104</v>
      </c>
    </row>
    <row r="149" spans="5:5" ht="20.100000000000001" customHeight="1">
      <c r="E149" s="27" t="s">
        <v>100</v>
      </c>
    </row>
    <row r="150" spans="5:5" ht="20.100000000000001" customHeight="1">
      <c r="E150" s="27" t="s">
        <v>126</v>
      </c>
    </row>
    <row r="151" spans="5:5" ht="20.100000000000001" customHeight="1">
      <c r="E151" s="27" t="s">
        <v>99</v>
      </c>
    </row>
    <row r="152" spans="5:5" ht="20.100000000000001" customHeight="1">
      <c r="E152" s="27" t="s">
        <v>103</v>
      </c>
    </row>
    <row r="153" spans="5:5" ht="20.100000000000001" customHeight="1">
      <c r="E153" s="27" t="s">
        <v>102</v>
      </c>
    </row>
    <row r="154" spans="5:5" ht="20.100000000000001" customHeight="1">
      <c r="E154" s="27" t="s">
        <v>116</v>
      </c>
    </row>
    <row r="155" spans="5:5" ht="20.100000000000001" customHeight="1">
      <c r="E155" s="27" t="s">
        <v>239</v>
      </c>
    </row>
    <row r="156" spans="5:5" ht="20.100000000000001" customHeight="1"/>
    <row r="157" spans="5:5" ht="20.100000000000001" customHeight="1"/>
    <row r="158" spans="5:5" ht="20.100000000000001" customHeight="1"/>
    <row r="159" spans="5:5" ht="20.100000000000001" customHeight="1"/>
    <row r="160" spans="5:5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0.100000000000001" customHeight="1"/>
    <row r="475" ht="20.100000000000001" customHeight="1"/>
    <row r="476" ht="20.100000000000001" customHeight="1"/>
    <row r="477" ht="20.100000000000001" customHeight="1"/>
    <row r="478" ht="20.100000000000001" customHeight="1"/>
    <row r="479" ht="20.100000000000001" customHeight="1"/>
    <row r="480" ht="20.100000000000001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0.100000000000001" customHeight="1"/>
    <row r="512" ht="20.100000000000001" customHeight="1"/>
    <row r="513" ht="20.100000000000001" customHeight="1"/>
    <row r="514" ht="20.100000000000001" customHeight="1"/>
    <row r="515" ht="20.100000000000001" customHeight="1"/>
    <row r="516" ht="20.100000000000001" customHeight="1"/>
    <row r="517" ht="20.100000000000001" customHeight="1"/>
    <row r="518" ht="20.100000000000001" customHeight="1"/>
    <row r="519" ht="20.100000000000001" customHeight="1"/>
    <row r="520" ht="20.100000000000001" customHeight="1"/>
    <row r="521" ht="20.100000000000001" customHeight="1"/>
    <row r="522" ht="20.100000000000001" customHeight="1"/>
    <row r="523" ht="20.100000000000001" customHeight="1"/>
    <row r="524" ht="20.100000000000001" customHeight="1"/>
    <row r="525" ht="20.100000000000001" customHeight="1"/>
    <row r="526" ht="20.100000000000001" customHeight="1"/>
    <row r="527" ht="20.100000000000001" customHeight="1"/>
    <row r="528" ht="20.100000000000001" customHeight="1"/>
    <row r="529" ht="20.100000000000001" customHeight="1"/>
    <row r="530" ht="20.100000000000001" customHeight="1"/>
    <row r="531" ht="20.100000000000001" customHeight="1"/>
    <row r="532" ht="20.100000000000001" customHeight="1"/>
    <row r="533" ht="20.100000000000001" customHeight="1"/>
    <row r="534" ht="20.100000000000001" customHeight="1"/>
    <row r="535" ht="20.100000000000001" customHeight="1"/>
    <row r="536" ht="20.100000000000001" customHeight="1"/>
    <row r="537" ht="20.100000000000001" customHeight="1"/>
    <row r="538" ht="20.100000000000001" customHeight="1"/>
    <row r="539" ht="20.100000000000001" customHeight="1"/>
    <row r="540" ht="20.100000000000001" customHeight="1"/>
    <row r="541" ht="20.100000000000001" customHeight="1"/>
    <row r="542" ht="20.100000000000001" customHeight="1"/>
    <row r="543" ht="20.100000000000001" customHeight="1"/>
    <row r="544" ht="20.100000000000001" customHeight="1"/>
    <row r="545" ht="20.100000000000001" customHeight="1"/>
    <row r="546" ht="20.100000000000001" customHeight="1"/>
    <row r="547" ht="20.100000000000001" customHeight="1"/>
    <row r="548" ht="20.100000000000001" customHeight="1"/>
    <row r="549" ht="20.100000000000001" customHeight="1"/>
    <row r="550" ht="20.100000000000001" customHeight="1"/>
    <row r="551" ht="20.100000000000001" customHeight="1"/>
    <row r="552" ht="20.100000000000001" customHeight="1"/>
    <row r="553" ht="20.100000000000001" customHeight="1"/>
    <row r="554" ht="20.100000000000001" customHeight="1"/>
    <row r="555" ht="20.100000000000001" customHeight="1"/>
    <row r="556" ht="20.100000000000001" customHeight="1"/>
    <row r="557" ht="20.100000000000001" customHeight="1"/>
    <row r="558" ht="20.100000000000001" customHeight="1"/>
    <row r="559" ht="20.100000000000001" customHeight="1"/>
    <row r="560" ht="20.100000000000001" customHeight="1"/>
    <row r="561" ht="20.100000000000001" customHeight="1"/>
    <row r="562" ht="20.100000000000001" customHeight="1"/>
    <row r="563" ht="20.100000000000001" customHeight="1"/>
    <row r="564" ht="20.100000000000001" customHeight="1"/>
    <row r="565" ht="20.100000000000001" customHeight="1"/>
    <row r="566" ht="20.100000000000001" customHeight="1"/>
    <row r="567" ht="20.100000000000001" customHeight="1"/>
    <row r="568" ht="20.100000000000001" customHeight="1"/>
    <row r="569" ht="20.100000000000001" customHeight="1"/>
    <row r="570" ht="20.100000000000001" customHeight="1"/>
    <row r="571" ht="20.100000000000001" customHeight="1"/>
    <row r="572" ht="20.100000000000001" customHeight="1"/>
    <row r="573" ht="20.100000000000001" customHeight="1"/>
    <row r="574" ht="20.100000000000001" customHeight="1"/>
    <row r="575" ht="20.100000000000001" customHeight="1"/>
    <row r="576" ht="20.100000000000001" customHeight="1"/>
    <row r="577" ht="20.100000000000001" customHeight="1"/>
    <row r="578" ht="20.100000000000001" customHeight="1"/>
    <row r="579" ht="20.100000000000001" customHeight="1"/>
    <row r="580" ht="20.100000000000001" customHeight="1"/>
    <row r="581" ht="20.100000000000001" customHeight="1"/>
    <row r="582" ht="20.100000000000001" customHeight="1"/>
    <row r="583" ht="20.100000000000001" customHeight="1"/>
    <row r="584" ht="20.100000000000001" customHeight="1"/>
    <row r="585" ht="20.100000000000001" customHeight="1"/>
    <row r="586" ht="20.100000000000001" customHeight="1"/>
    <row r="587" ht="20.100000000000001" customHeight="1"/>
    <row r="588" ht="20.100000000000001" customHeight="1"/>
    <row r="589" ht="20.100000000000001" customHeight="1"/>
    <row r="590" ht="20.100000000000001" customHeight="1"/>
    <row r="591" ht="20.100000000000001" customHeight="1"/>
    <row r="592" ht="20.100000000000001" customHeight="1"/>
    <row r="593" ht="20.100000000000001" customHeight="1"/>
    <row r="594" ht="20.100000000000001" customHeight="1"/>
    <row r="595" ht="20.100000000000001" customHeight="1"/>
    <row r="596" ht="20.100000000000001" customHeight="1"/>
    <row r="597" ht="20.100000000000001" customHeight="1"/>
    <row r="598" ht="20.100000000000001" customHeight="1"/>
    <row r="599" ht="20.100000000000001" customHeight="1"/>
    <row r="600" ht="20.100000000000001" customHeight="1"/>
    <row r="601" ht="20.100000000000001" customHeight="1"/>
    <row r="602" ht="20.100000000000001" customHeight="1"/>
    <row r="603" ht="20.100000000000001" customHeight="1"/>
    <row r="604" ht="20.100000000000001" customHeight="1"/>
    <row r="605" ht="20.100000000000001" customHeight="1"/>
    <row r="606" ht="20.100000000000001" customHeight="1"/>
    <row r="607" ht="20.100000000000001" customHeight="1"/>
    <row r="608" ht="20.100000000000001" customHeight="1"/>
    <row r="609" ht="20.100000000000001" customHeight="1"/>
    <row r="610" ht="20.100000000000001" customHeight="1"/>
    <row r="611" ht="20.100000000000001" customHeight="1"/>
    <row r="612" ht="20.100000000000001" customHeight="1"/>
    <row r="613" ht="20.100000000000001" customHeight="1"/>
    <row r="614" ht="20.100000000000001" customHeight="1"/>
    <row r="615" ht="20.100000000000001" customHeight="1"/>
    <row r="616" ht="20.100000000000001" customHeight="1"/>
    <row r="617" ht="20.100000000000001" customHeight="1"/>
    <row r="618" ht="20.100000000000001" customHeight="1"/>
    <row r="619" ht="20.100000000000001" customHeight="1"/>
    <row r="620" ht="20.100000000000001" customHeight="1"/>
    <row r="621" ht="20.100000000000001" customHeight="1"/>
    <row r="622" ht="20.100000000000001" customHeight="1"/>
    <row r="623" ht="20.100000000000001" customHeight="1"/>
    <row r="624" ht="20.100000000000001" customHeight="1"/>
    <row r="625" ht="20.100000000000001" customHeight="1"/>
    <row r="626" ht="20.100000000000001" customHeight="1"/>
    <row r="627" ht="20.100000000000001" customHeight="1"/>
    <row r="628" ht="20.100000000000001" customHeight="1"/>
    <row r="629" ht="20.100000000000001" customHeight="1"/>
    <row r="630" ht="20.100000000000001" customHeight="1"/>
    <row r="631" ht="20.100000000000001" customHeight="1"/>
    <row r="632" ht="20.100000000000001" customHeight="1"/>
    <row r="633" ht="20.100000000000001" customHeight="1"/>
    <row r="634" ht="20.100000000000001" customHeight="1"/>
    <row r="635" ht="20.100000000000001" customHeight="1"/>
    <row r="636" ht="20.100000000000001" customHeight="1"/>
    <row r="637" ht="20.100000000000001" customHeight="1"/>
    <row r="638" ht="20.100000000000001" customHeight="1"/>
    <row r="639" ht="20.100000000000001" customHeight="1"/>
    <row r="640" ht="20.100000000000001" customHeight="1"/>
    <row r="641" ht="20.100000000000001" customHeight="1"/>
    <row r="642" ht="20.100000000000001" customHeight="1"/>
    <row r="643" ht="20.100000000000001" customHeight="1"/>
    <row r="644" ht="20.100000000000001" customHeight="1"/>
    <row r="645" ht="20.100000000000001" customHeight="1"/>
    <row r="646" ht="20.100000000000001" customHeight="1"/>
    <row r="647" ht="20.100000000000001" customHeight="1"/>
    <row r="648" ht="20.100000000000001" customHeight="1"/>
    <row r="649" ht="20.100000000000001" customHeight="1"/>
    <row r="650" ht="20.100000000000001" customHeight="1"/>
    <row r="651" ht="20.100000000000001" customHeight="1"/>
    <row r="652" ht="20.100000000000001" customHeight="1"/>
    <row r="653" ht="20.100000000000001" customHeight="1"/>
    <row r="654" ht="20.100000000000001" customHeight="1"/>
    <row r="655" ht="20.100000000000001" customHeight="1"/>
    <row r="656" ht="20.100000000000001" customHeight="1"/>
    <row r="657" ht="20.100000000000001" customHeight="1"/>
    <row r="658" ht="20.100000000000001" customHeight="1"/>
    <row r="659" ht="20.100000000000001" customHeight="1"/>
    <row r="660" ht="20.100000000000001" customHeight="1"/>
    <row r="661" ht="20.100000000000001" customHeight="1"/>
    <row r="662" ht="20.100000000000001" customHeight="1"/>
    <row r="663" ht="20.100000000000001" customHeight="1"/>
    <row r="664" ht="20.100000000000001" customHeight="1"/>
    <row r="665" ht="20.100000000000001" customHeight="1"/>
    <row r="666" ht="20.100000000000001" customHeight="1"/>
    <row r="667" ht="20.100000000000001" customHeight="1"/>
    <row r="668" ht="20.100000000000001" customHeight="1"/>
    <row r="669" ht="20.100000000000001" customHeight="1"/>
    <row r="670" ht="20.100000000000001" customHeight="1"/>
    <row r="671" ht="20.100000000000001" customHeight="1"/>
    <row r="672" ht="20.100000000000001" customHeight="1"/>
    <row r="673" ht="20.100000000000001" customHeight="1"/>
    <row r="674" ht="20.100000000000001" customHeight="1"/>
    <row r="675" ht="20.100000000000001" customHeight="1"/>
    <row r="676" ht="20.100000000000001" customHeight="1"/>
    <row r="677" ht="20.100000000000001" customHeight="1"/>
    <row r="678" ht="20.100000000000001" customHeight="1"/>
    <row r="679" ht="20.100000000000001" customHeight="1"/>
    <row r="680" ht="20.100000000000001" customHeight="1"/>
    <row r="681" ht="20.100000000000001" customHeight="1"/>
    <row r="682" ht="20.100000000000001" customHeight="1"/>
    <row r="683" ht="20.100000000000001" customHeight="1"/>
    <row r="684" ht="20.100000000000001" customHeight="1"/>
    <row r="685" ht="20.100000000000001" customHeight="1"/>
    <row r="686" ht="20.100000000000001" customHeight="1"/>
    <row r="687" ht="20.100000000000001" customHeight="1"/>
    <row r="688" ht="20.100000000000001" customHeight="1"/>
    <row r="689" ht="20.100000000000001" customHeight="1"/>
    <row r="690" ht="20.100000000000001" customHeight="1"/>
    <row r="691" ht="20.100000000000001" customHeight="1"/>
    <row r="692" ht="20.100000000000001" customHeight="1"/>
    <row r="693" ht="20.100000000000001" customHeight="1"/>
    <row r="694" ht="20.100000000000001" customHeight="1"/>
    <row r="695" ht="20.100000000000001" customHeight="1"/>
    <row r="696" ht="20.100000000000001" customHeight="1"/>
    <row r="697" ht="20.100000000000001" customHeight="1"/>
    <row r="698" ht="20.100000000000001" customHeight="1"/>
    <row r="699" ht="20.100000000000001" customHeight="1"/>
    <row r="700" ht="20.100000000000001" customHeight="1"/>
    <row r="701" ht="20.100000000000001" customHeight="1"/>
    <row r="702" ht="20.100000000000001" customHeight="1"/>
    <row r="703" ht="20.100000000000001" customHeight="1"/>
    <row r="704" ht="20.100000000000001" customHeight="1"/>
    <row r="705" ht="20.100000000000001" customHeight="1"/>
    <row r="706" ht="20.100000000000001" customHeight="1"/>
    <row r="707" ht="20.100000000000001" customHeight="1"/>
    <row r="708" ht="20.100000000000001" customHeight="1"/>
    <row r="709" ht="20.100000000000001" customHeight="1"/>
    <row r="710" ht="20.100000000000001" customHeight="1"/>
    <row r="711" ht="20.100000000000001" customHeight="1"/>
    <row r="712" ht="20.100000000000001" customHeight="1"/>
    <row r="713" ht="20.100000000000001" customHeight="1"/>
    <row r="714" ht="20.100000000000001" customHeight="1"/>
    <row r="715" ht="20.100000000000001" customHeight="1"/>
    <row r="716" ht="20.100000000000001" customHeight="1"/>
    <row r="717" ht="20.100000000000001" customHeight="1"/>
    <row r="718" ht="20.100000000000001" customHeight="1"/>
    <row r="719" ht="20.100000000000001" customHeight="1"/>
    <row r="720" ht="20.100000000000001" customHeight="1"/>
    <row r="721" ht="20.100000000000001" customHeight="1"/>
    <row r="722" ht="20.100000000000001" customHeight="1"/>
    <row r="723" ht="20.100000000000001" customHeight="1"/>
    <row r="724" ht="20.100000000000001" customHeight="1"/>
    <row r="725" ht="20.100000000000001" customHeight="1"/>
    <row r="726" ht="20.100000000000001" customHeight="1"/>
    <row r="727" ht="20.100000000000001" customHeight="1"/>
    <row r="728" ht="20.100000000000001" customHeight="1"/>
    <row r="729" ht="20.100000000000001" customHeight="1"/>
    <row r="730" ht="20.100000000000001" customHeight="1"/>
    <row r="731" ht="20.100000000000001" customHeight="1"/>
    <row r="732" ht="20.100000000000001" customHeight="1"/>
    <row r="733" ht="20.100000000000001" customHeight="1"/>
    <row r="734" ht="20.100000000000001" customHeight="1"/>
    <row r="735" ht="20.100000000000001" customHeight="1"/>
    <row r="736" ht="20.100000000000001" customHeight="1"/>
    <row r="737" ht="20.100000000000001" customHeight="1"/>
    <row r="738" ht="20.100000000000001" customHeight="1"/>
    <row r="739" ht="20.100000000000001" customHeight="1"/>
    <row r="740" ht="20.100000000000001" customHeight="1"/>
    <row r="741" ht="20.100000000000001" customHeight="1"/>
    <row r="742" ht="20.100000000000001" customHeight="1"/>
    <row r="743" ht="20.100000000000001" customHeight="1"/>
    <row r="744" ht="20.100000000000001" customHeight="1"/>
    <row r="745" ht="20.100000000000001" customHeight="1"/>
    <row r="746" ht="20.100000000000001" customHeight="1"/>
    <row r="747" ht="20.100000000000001" customHeight="1"/>
    <row r="748" ht="20.100000000000001" customHeight="1"/>
    <row r="749" ht="20.100000000000001" customHeight="1"/>
    <row r="750" ht="20.100000000000001" customHeight="1"/>
    <row r="751" ht="20.100000000000001" customHeight="1"/>
    <row r="752" ht="20.100000000000001" customHeight="1"/>
    <row r="753" ht="20.100000000000001" customHeight="1"/>
    <row r="754" ht="20.100000000000001" customHeight="1"/>
    <row r="755" ht="20.100000000000001" customHeight="1"/>
    <row r="756" ht="20.100000000000001" customHeight="1"/>
    <row r="757" ht="20.100000000000001" customHeight="1"/>
    <row r="758" ht="20.100000000000001" customHeight="1"/>
    <row r="759" ht="20.100000000000001" customHeight="1"/>
    <row r="760" ht="20.100000000000001" customHeight="1"/>
    <row r="761" ht="20.100000000000001" customHeight="1"/>
    <row r="762" ht="20.100000000000001" customHeight="1"/>
    <row r="763" ht="20.100000000000001" customHeight="1"/>
    <row r="764" ht="20.100000000000001" customHeight="1"/>
    <row r="765" ht="20.100000000000001" customHeight="1"/>
    <row r="766" ht="20.100000000000001" customHeight="1"/>
    <row r="767" ht="20.100000000000001" customHeight="1"/>
    <row r="768" ht="20.100000000000001" customHeight="1"/>
    <row r="769" ht="20.100000000000001" customHeight="1"/>
    <row r="770" ht="20.100000000000001" customHeight="1"/>
    <row r="771" ht="20.100000000000001" customHeight="1"/>
    <row r="772" ht="20.100000000000001" customHeight="1"/>
    <row r="773" ht="20.100000000000001" customHeight="1"/>
    <row r="774" ht="20.100000000000001" customHeight="1"/>
    <row r="775" ht="20.100000000000001" customHeight="1"/>
    <row r="776" ht="20.100000000000001" customHeight="1"/>
    <row r="777" ht="20.100000000000001" customHeight="1"/>
    <row r="778" ht="20.100000000000001" customHeight="1"/>
    <row r="779" ht="20.100000000000001" customHeight="1"/>
    <row r="780" ht="20.100000000000001" customHeight="1"/>
    <row r="781" ht="20.100000000000001" customHeight="1"/>
    <row r="782" ht="20.100000000000001" customHeight="1"/>
    <row r="783" ht="20.100000000000001" customHeight="1"/>
    <row r="784" ht="20.100000000000001" customHeight="1"/>
    <row r="785" ht="20.100000000000001" customHeight="1"/>
    <row r="786" ht="20.100000000000001" customHeight="1"/>
    <row r="787" ht="20.100000000000001" customHeight="1"/>
    <row r="788" ht="20.100000000000001" customHeight="1"/>
    <row r="789" ht="20.100000000000001" customHeight="1"/>
    <row r="790" ht="20.100000000000001" customHeight="1"/>
    <row r="791" ht="20.100000000000001" customHeight="1"/>
    <row r="792" ht="20.100000000000001" customHeight="1"/>
    <row r="793" ht="20.100000000000001" customHeight="1"/>
    <row r="794" ht="20.100000000000001" customHeight="1"/>
    <row r="795" ht="20.100000000000001" customHeight="1"/>
    <row r="796" ht="20.100000000000001" customHeight="1"/>
    <row r="797" ht="20.100000000000001" customHeight="1"/>
    <row r="798" ht="20.100000000000001" customHeight="1"/>
    <row r="799" ht="20.100000000000001" customHeight="1"/>
    <row r="800" ht="20.100000000000001" customHeight="1"/>
    <row r="801" ht="20.100000000000001" customHeight="1"/>
    <row r="802" ht="20.100000000000001" customHeight="1"/>
    <row r="803" ht="20.100000000000001" customHeight="1"/>
    <row r="804" ht="20.100000000000001" customHeight="1"/>
    <row r="805" ht="20.100000000000001" customHeight="1"/>
    <row r="806" ht="20.100000000000001" customHeight="1"/>
    <row r="807" ht="20.100000000000001" customHeight="1"/>
    <row r="808" ht="20.100000000000001" customHeight="1"/>
    <row r="809" ht="20.100000000000001" customHeight="1"/>
    <row r="810" ht="20.100000000000001" customHeight="1"/>
    <row r="811" ht="20.100000000000001" customHeight="1"/>
    <row r="812" ht="20.100000000000001" customHeight="1"/>
    <row r="813" ht="20.100000000000001" customHeight="1"/>
    <row r="814" ht="20.100000000000001" customHeight="1"/>
    <row r="815" ht="20.100000000000001" customHeight="1"/>
    <row r="816" ht="20.100000000000001" customHeight="1"/>
    <row r="817" ht="20.100000000000001" customHeight="1"/>
    <row r="818" ht="20.100000000000001" customHeight="1"/>
    <row r="819" ht="20.100000000000001" customHeight="1"/>
    <row r="820" ht="20.100000000000001" customHeight="1"/>
    <row r="821" ht="20.100000000000001" customHeight="1"/>
    <row r="822" ht="20.100000000000001" customHeight="1"/>
    <row r="823" ht="20.100000000000001" customHeight="1"/>
    <row r="824" ht="20.100000000000001" customHeight="1"/>
    <row r="825" ht="20.100000000000001" customHeight="1"/>
    <row r="826" ht="20.100000000000001" customHeight="1"/>
    <row r="827" ht="20.100000000000001" customHeight="1"/>
    <row r="828" ht="20.100000000000001" customHeight="1"/>
    <row r="829" ht="20.100000000000001" customHeight="1"/>
    <row r="830" ht="20.100000000000001" customHeight="1"/>
    <row r="831" ht="20.100000000000001" customHeight="1"/>
    <row r="832" ht="20.100000000000001" customHeight="1"/>
    <row r="833" ht="20.100000000000001" customHeight="1"/>
    <row r="834" ht="20.100000000000001" customHeight="1"/>
    <row r="835" ht="20.100000000000001" customHeight="1"/>
    <row r="836" ht="20.100000000000001" customHeight="1"/>
    <row r="837" ht="20.100000000000001" customHeight="1"/>
    <row r="838" ht="20.100000000000001" customHeight="1"/>
    <row r="839" ht="20.100000000000001" customHeight="1"/>
    <row r="840" ht="20.100000000000001" customHeight="1"/>
    <row r="841" ht="20.100000000000001" customHeight="1"/>
    <row r="842" ht="20.100000000000001" customHeight="1"/>
    <row r="843" ht="20.100000000000001" customHeight="1"/>
    <row r="844" ht="20.100000000000001" customHeight="1"/>
    <row r="845" ht="20.100000000000001" customHeight="1"/>
    <row r="846" ht="20.100000000000001" customHeight="1"/>
    <row r="847" ht="20.100000000000001" customHeight="1"/>
    <row r="848" ht="20.100000000000001" customHeight="1"/>
    <row r="849" ht="20.100000000000001" customHeight="1"/>
    <row r="850" ht="20.100000000000001" customHeight="1"/>
    <row r="851" ht="20.100000000000001" customHeight="1"/>
    <row r="852" ht="20.100000000000001" customHeight="1"/>
    <row r="853" ht="20.100000000000001" customHeight="1"/>
    <row r="854" ht="20.100000000000001" customHeight="1"/>
    <row r="855" ht="20.100000000000001" customHeight="1"/>
    <row r="856" ht="20.100000000000001" customHeight="1"/>
    <row r="857" ht="20.100000000000001" customHeight="1"/>
    <row r="858" ht="20.100000000000001" customHeight="1"/>
    <row r="859" ht="20.100000000000001" customHeight="1"/>
    <row r="860" ht="20.100000000000001" customHeight="1"/>
  </sheetData>
  <sheetProtection sheet="1" objects="1" scenarios="1"/>
  <phoneticPr fontId="4" type="noConversion"/>
  <pageMargins left="0.25" right="0.25" top="0.75" bottom="0.75" header="0.3" footer="0.3"/>
  <pageSetup paperSize="9" scale="48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73"/>
  <sheetViews>
    <sheetView topLeftCell="A40" workbookViewId="0">
      <selection activeCell="I70" sqref="I70"/>
    </sheetView>
  </sheetViews>
  <sheetFormatPr defaultRowHeight="16.5"/>
  <cols>
    <col min="1" max="1" width="9" style="16"/>
    <col min="2" max="2" width="19.25" bestFit="1" customWidth="1"/>
    <col min="3" max="3" width="2.25" customWidth="1"/>
    <col min="7" max="7" width="15.5" bestFit="1" customWidth="1"/>
    <col min="8" max="8" width="13.875" bestFit="1" customWidth="1"/>
    <col min="11" max="11" width="12.25" bestFit="1" customWidth="1"/>
    <col min="12" max="12" width="10.125" customWidth="1"/>
    <col min="13" max="13" width="12.375" customWidth="1"/>
    <col min="14" max="14" width="18.875" bestFit="1" customWidth="1"/>
    <col min="17" max="17" width="13.875" bestFit="1" customWidth="1"/>
  </cols>
  <sheetData>
    <row r="2" spans="1:12" ht="21" thickBot="1">
      <c r="A2" s="183" t="s">
        <v>256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5" spans="1:12" ht="17.25" thickBot="1">
      <c r="A5" s="16">
        <v>1</v>
      </c>
      <c r="B5" s="14" t="s">
        <v>26</v>
      </c>
    </row>
    <row r="6" spans="1:12" ht="17.25" thickTop="1">
      <c r="B6" s="12" t="s">
        <v>14</v>
      </c>
      <c r="D6" s="185" t="s">
        <v>274</v>
      </c>
      <c r="E6" s="185"/>
      <c r="F6" s="185"/>
      <c r="G6" s="185"/>
      <c r="H6" s="185"/>
      <c r="I6" s="185"/>
      <c r="J6" s="185"/>
    </row>
    <row r="7" spans="1:12">
      <c r="B7" s="5" t="s">
        <v>22</v>
      </c>
    </row>
    <row r="9" spans="1:12" ht="17.25" thickBot="1">
      <c r="A9" s="16">
        <v>2</v>
      </c>
      <c r="B9" s="14" t="s">
        <v>0</v>
      </c>
    </row>
    <row r="10" spans="1:12" ht="17.25" thickTop="1">
      <c r="B10" s="12" t="s">
        <v>21</v>
      </c>
      <c r="D10" s="185" t="s">
        <v>224</v>
      </c>
      <c r="E10" s="185"/>
      <c r="F10" s="185"/>
      <c r="G10" s="185"/>
      <c r="H10" s="185"/>
      <c r="I10" s="185"/>
      <c r="J10" s="185"/>
    </row>
    <row r="11" spans="1:12">
      <c r="B11" s="5" t="s">
        <v>203</v>
      </c>
    </row>
    <row r="12" spans="1:12">
      <c r="B12" s="5" t="s">
        <v>15</v>
      </c>
    </row>
    <row r="14" spans="1:12" ht="17.25" thickBot="1">
      <c r="A14" s="16">
        <v>3</v>
      </c>
      <c r="B14" s="14" t="s">
        <v>1</v>
      </c>
    </row>
    <row r="15" spans="1:12" ht="17.25" thickTop="1">
      <c r="B15" s="12">
        <v>2009</v>
      </c>
      <c r="D15" s="185" t="s">
        <v>272</v>
      </c>
      <c r="E15" s="185"/>
      <c r="F15" s="185"/>
      <c r="G15" s="185"/>
      <c r="H15" s="185"/>
      <c r="I15" s="185"/>
      <c r="J15" s="185"/>
    </row>
    <row r="16" spans="1:12">
      <c r="B16" s="5">
        <v>2015</v>
      </c>
    </row>
    <row r="19" spans="1:18" ht="17.25" thickBot="1">
      <c r="A19" s="16">
        <v>4</v>
      </c>
      <c r="B19" s="14" t="s">
        <v>193</v>
      </c>
    </row>
    <row r="20" spans="1:18" ht="17.25" thickTop="1">
      <c r="B20" s="12" t="s">
        <v>276</v>
      </c>
      <c r="D20" s="185" t="s">
        <v>275</v>
      </c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</row>
    <row r="23" spans="1:18" ht="17.25" thickBot="1">
      <c r="A23" s="16">
        <v>5</v>
      </c>
      <c r="B23" s="14" t="s">
        <v>3</v>
      </c>
    </row>
    <row r="24" spans="1:18" ht="17.25" thickTop="1">
      <c r="B24" s="13">
        <v>43506</v>
      </c>
      <c r="D24" s="185" t="s">
        <v>223</v>
      </c>
      <c r="E24" s="185"/>
      <c r="F24" s="185"/>
      <c r="G24" s="185"/>
      <c r="H24" s="185"/>
      <c r="I24" s="185"/>
      <c r="J24" s="185"/>
    </row>
    <row r="26" spans="1:18" ht="17.25" thickBot="1">
      <c r="A26" s="16">
        <v>6</v>
      </c>
      <c r="B26" s="14" t="s">
        <v>4</v>
      </c>
    </row>
    <row r="27" spans="1:18" ht="17.25" thickTop="1">
      <c r="B27" s="12">
        <v>3</v>
      </c>
      <c r="D27" t="s">
        <v>222</v>
      </c>
    </row>
    <row r="29" spans="1:18" ht="17.25" thickBot="1">
      <c r="A29" s="16">
        <v>7</v>
      </c>
      <c r="B29" s="14" t="s">
        <v>5</v>
      </c>
    </row>
    <row r="30" spans="1:18" ht="17.25" thickTop="1">
      <c r="D30" s="185" t="s">
        <v>221</v>
      </c>
      <c r="E30" s="185"/>
      <c r="F30" s="185"/>
      <c r="G30" s="185"/>
      <c r="H30" s="185"/>
      <c r="I30" s="185"/>
      <c r="J30" s="185"/>
    </row>
    <row r="31" spans="1:18" ht="17.25" thickBot="1">
      <c r="B31" s="14" t="s">
        <v>6</v>
      </c>
    </row>
    <row r="32" spans="1:18" ht="17.25" thickTop="1"/>
    <row r="33" spans="1:14" ht="17.25" thickBot="1">
      <c r="A33" s="16">
        <v>8</v>
      </c>
      <c r="B33" s="14" t="s">
        <v>7</v>
      </c>
    </row>
    <row r="34" spans="1:14" ht="17.25" thickTop="1">
      <c r="B34" s="12">
        <v>1</v>
      </c>
      <c r="D34" s="185" t="s">
        <v>220</v>
      </c>
      <c r="E34" s="185"/>
      <c r="F34" s="185"/>
      <c r="G34" s="185"/>
      <c r="H34" s="185"/>
      <c r="I34" s="185"/>
    </row>
    <row r="36" spans="1:14" ht="17.25" thickBot="1">
      <c r="A36" s="16">
        <v>9</v>
      </c>
      <c r="B36" s="14" t="s">
        <v>188</v>
      </c>
    </row>
    <row r="37" spans="1:14" ht="17.25" thickTop="1">
      <c r="B37" s="12" t="s">
        <v>189</v>
      </c>
      <c r="D37" s="185" t="s">
        <v>219</v>
      </c>
      <c r="E37" s="185"/>
      <c r="F37" s="185"/>
      <c r="G37" s="185"/>
      <c r="H37" s="185"/>
      <c r="I37" s="185"/>
      <c r="J37" s="185"/>
      <c r="K37" s="185"/>
      <c r="L37" s="185"/>
      <c r="M37" s="185"/>
      <c r="N37" s="185"/>
    </row>
    <row r="38" spans="1:14">
      <c r="B38" s="5" t="s">
        <v>206</v>
      </c>
    </row>
    <row r="39" spans="1:14">
      <c r="B39" s="5" t="s">
        <v>204</v>
      </c>
    </row>
    <row r="41" spans="1:14" ht="17.25" thickBot="1">
      <c r="A41" s="16">
        <v>10</v>
      </c>
      <c r="B41" s="15" t="s">
        <v>198</v>
      </c>
    </row>
    <row r="42" spans="1:14" ht="17.25" thickTop="1">
      <c r="B42" s="12">
        <v>5</v>
      </c>
      <c r="D42" s="185" t="s">
        <v>218</v>
      </c>
      <c r="E42" s="185"/>
      <c r="F42" s="185"/>
      <c r="G42" s="185"/>
      <c r="H42" s="185"/>
      <c r="I42" s="185"/>
    </row>
    <row r="44" spans="1:14" ht="17.25" thickBot="1">
      <c r="A44" s="16">
        <v>11</v>
      </c>
      <c r="B44" s="14" t="s">
        <v>8</v>
      </c>
    </row>
    <row r="45" spans="1:14" ht="17.25" thickTop="1">
      <c r="D45" s="153" t="s">
        <v>217</v>
      </c>
      <c r="E45" s="153"/>
      <c r="F45" s="153"/>
      <c r="G45" s="153"/>
      <c r="H45" s="153"/>
      <c r="I45" s="153"/>
      <c r="J45" s="153"/>
      <c r="K45" s="153"/>
      <c r="L45" s="153"/>
      <c r="M45" s="153"/>
      <c r="N45" s="153"/>
    </row>
    <row r="46" spans="1:14" ht="17.25" thickBot="1">
      <c r="B46" s="14" t="s">
        <v>207</v>
      </c>
    </row>
    <row r="47" spans="1:14" ht="17.25" thickTop="1"/>
    <row r="48" spans="1:14" ht="17.25" thickBot="1">
      <c r="A48" s="18">
        <v>12</v>
      </c>
      <c r="B48" s="14" t="s">
        <v>9</v>
      </c>
      <c r="G48" s="1" t="s">
        <v>27</v>
      </c>
      <c r="H48" s="1" t="s">
        <v>30</v>
      </c>
      <c r="J48" s="25"/>
      <c r="K48" s="11"/>
      <c r="L48" s="1" t="s">
        <v>27</v>
      </c>
      <c r="M48" s="1" t="s">
        <v>30</v>
      </c>
    </row>
    <row r="49" spans="1:17" ht="17.25" thickTop="1">
      <c r="A49" s="17" t="s">
        <v>212</v>
      </c>
      <c r="B49" s="12" t="s">
        <v>16</v>
      </c>
      <c r="G49" s="26" t="s">
        <v>28</v>
      </c>
      <c r="H49" s="3" t="s">
        <v>32</v>
      </c>
      <c r="J49" s="11"/>
      <c r="K49" s="11"/>
      <c r="L49" s="26" t="s">
        <v>29</v>
      </c>
      <c r="M49" s="3" t="s">
        <v>195</v>
      </c>
    </row>
    <row r="50" spans="1:17">
      <c r="B50" s="5" t="s">
        <v>208</v>
      </c>
      <c r="H50" s="3" t="s">
        <v>33</v>
      </c>
      <c r="J50" s="25"/>
      <c r="K50" s="11"/>
      <c r="M50" s="3" t="s">
        <v>199</v>
      </c>
    </row>
    <row r="51" spans="1:17">
      <c r="H51" s="3" t="s">
        <v>34</v>
      </c>
      <c r="J51" s="25"/>
      <c r="K51" s="11"/>
      <c r="M51" s="3" t="s">
        <v>34</v>
      </c>
    </row>
    <row r="52" spans="1:17" ht="17.25" thickBot="1">
      <c r="B52" s="14" t="s">
        <v>10</v>
      </c>
      <c r="H52" s="3" t="s">
        <v>35</v>
      </c>
      <c r="J52" s="25"/>
      <c r="K52" s="11"/>
      <c r="M52" s="3" t="s">
        <v>201</v>
      </c>
    </row>
    <row r="53" spans="1:17" ht="17.25" thickTop="1">
      <c r="B53" s="12" t="s">
        <v>31</v>
      </c>
      <c r="H53" s="3" t="s">
        <v>211</v>
      </c>
    </row>
    <row r="54" spans="1:17">
      <c r="B54" s="5" t="s">
        <v>209</v>
      </c>
      <c r="E54" s="186" t="s">
        <v>213</v>
      </c>
      <c r="F54" s="185"/>
      <c r="G54" s="185"/>
      <c r="H54" s="185"/>
      <c r="I54" s="185"/>
      <c r="J54" s="185"/>
      <c r="K54" s="185"/>
    </row>
    <row r="55" spans="1:17">
      <c r="B55" s="5" t="s">
        <v>210</v>
      </c>
      <c r="E55" s="185" t="s">
        <v>238</v>
      </c>
      <c r="F55" s="185"/>
      <c r="G55" s="185"/>
      <c r="H55" s="185"/>
      <c r="I55" s="185"/>
      <c r="J55" s="185"/>
      <c r="K55" s="185"/>
      <c r="L55" s="185"/>
    </row>
    <row r="57" spans="1:17" ht="17.25" thickBot="1">
      <c r="A57" s="18">
        <v>13</v>
      </c>
      <c r="B57" s="14" t="s">
        <v>11</v>
      </c>
      <c r="G57" s="1" t="s">
        <v>36</v>
      </c>
      <c r="H57" s="1" t="s">
        <v>240</v>
      </c>
      <c r="J57" s="1" t="s">
        <v>36</v>
      </c>
      <c r="K57" s="1" t="s">
        <v>241</v>
      </c>
      <c r="M57" s="1" t="s">
        <v>36</v>
      </c>
      <c r="N57" s="1" t="s">
        <v>241</v>
      </c>
      <c r="P57" s="1" t="s">
        <v>36</v>
      </c>
      <c r="Q57" s="1" t="s">
        <v>241</v>
      </c>
    </row>
    <row r="58" spans="1:17" ht="17.25" thickTop="1">
      <c r="A58" s="17" t="s">
        <v>215</v>
      </c>
      <c r="B58" s="12" t="s">
        <v>17</v>
      </c>
      <c r="G58" s="3" t="s">
        <v>37</v>
      </c>
      <c r="H58" s="3" t="s">
        <v>242</v>
      </c>
      <c r="J58" s="3" t="s">
        <v>38</v>
      </c>
      <c r="K58" s="3" t="s">
        <v>251</v>
      </c>
      <c r="M58" s="3" t="s">
        <v>39</v>
      </c>
      <c r="N58" s="3" t="s">
        <v>253</v>
      </c>
      <c r="P58" s="3" t="s">
        <v>255</v>
      </c>
      <c r="Q58" s="3" t="s">
        <v>250</v>
      </c>
    </row>
    <row r="59" spans="1:17">
      <c r="B59" s="5" t="s">
        <v>214</v>
      </c>
      <c r="H59" s="4" t="s">
        <v>243</v>
      </c>
      <c r="N59" s="3" t="s">
        <v>249</v>
      </c>
    </row>
    <row r="60" spans="1:17">
      <c r="B60" s="5" t="s">
        <v>252</v>
      </c>
      <c r="H60" s="3" t="s">
        <v>244</v>
      </c>
    </row>
    <row r="61" spans="1:17">
      <c r="B61" s="5" t="s">
        <v>254</v>
      </c>
      <c r="H61" s="3" t="s">
        <v>245</v>
      </c>
      <c r="J61" s="187"/>
      <c r="K61" s="187"/>
      <c r="L61" s="187"/>
      <c r="M61" s="187"/>
      <c r="N61" s="187"/>
      <c r="O61" s="187"/>
      <c r="P61" s="187"/>
    </row>
    <row r="62" spans="1:17">
      <c r="B62" s="16"/>
      <c r="H62" s="3" t="s">
        <v>246</v>
      </c>
    </row>
    <row r="63" spans="1:17">
      <c r="B63" s="16"/>
      <c r="E63" t="s">
        <v>258</v>
      </c>
      <c r="F63" s="29"/>
      <c r="G63" s="28"/>
      <c r="H63" s="28"/>
      <c r="I63" s="28"/>
      <c r="J63" s="28"/>
      <c r="K63" s="28"/>
      <c r="L63" s="28"/>
    </row>
    <row r="65" spans="1:7" ht="17.25" thickBot="1">
      <c r="A65" s="18">
        <v>14</v>
      </c>
      <c r="B65" s="14" t="s">
        <v>257</v>
      </c>
    </row>
    <row r="66" spans="1:7" ht="17.25" thickTop="1">
      <c r="A66" s="17" t="s">
        <v>212</v>
      </c>
      <c r="B66" s="12"/>
      <c r="E66" t="s">
        <v>259</v>
      </c>
    </row>
    <row r="67" spans="1:7">
      <c r="A67"/>
    </row>
    <row r="68" spans="1:7" ht="17.25" thickBot="1">
      <c r="A68" s="16">
        <v>15</v>
      </c>
      <c r="B68" s="14" t="s">
        <v>12</v>
      </c>
    </row>
    <row r="69" spans="1:7" ht="17.25" thickTop="1">
      <c r="D69" s="186" t="s">
        <v>216</v>
      </c>
      <c r="E69" s="185"/>
      <c r="F69" s="185"/>
      <c r="G69" s="185"/>
    </row>
    <row r="70" spans="1:7" ht="17.25" thickBot="1">
      <c r="B70" s="14" t="s">
        <v>18</v>
      </c>
    </row>
    <row r="71" spans="1:7" ht="17.25" thickTop="1"/>
    <row r="72" spans="1:7" ht="17.25" thickBot="1">
      <c r="B72" s="14" t="s">
        <v>13</v>
      </c>
    </row>
    <row r="73" spans="1:7" ht="17.25" thickTop="1"/>
  </sheetData>
  <mergeCells count="15">
    <mergeCell ref="A2:L2"/>
    <mergeCell ref="D10:J10"/>
    <mergeCell ref="D6:J6"/>
    <mergeCell ref="D15:J15"/>
    <mergeCell ref="D69:G69"/>
    <mergeCell ref="E54:K54"/>
    <mergeCell ref="E55:L55"/>
    <mergeCell ref="D20:R20"/>
    <mergeCell ref="D24:J24"/>
    <mergeCell ref="D30:J30"/>
    <mergeCell ref="D34:I34"/>
    <mergeCell ref="D37:N37"/>
    <mergeCell ref="D42:I42"/>
    <mergeCell ref="D45:N45"/>
    <mergeCell ref="J61:P61"/>
  </mergeCells>
  <phoneticPr fontId="4" type="noConversion"/>
  <dataValidations count="4">
    <dataValidation type="textLength" allowBlank="1" showInputMessage="1" showErrorMessage="1" sqref="B20">
      <formula1>2</formula1>
      <formula2>8</formula2>
    </dataValidation>
    <dataValidation type="date" allowBlank="1" showInputMessage="1" showErrorMessage="1" sqref="B24">
      <formula1>36526</formula1>
      <formula2>117974</formula2>
    </dataValidation>
    <dataValidation type="whole" allowBlank="1" showInputMessage="1" showErrorMessage="1" sqref="B27">
      <formula1>1</formula1>
      <formula2>100</formula2>
    </dataValidation>
    <dataValidation type="whole" allowBlank="1" showInputMessage="1" showErrorMessage="1" sqref="B34 B42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표준도서명!$B$2:$B$4</xm:f>
          </x14:formula1>
          <xm:sqref>B10:B12</xm:sqref>
        </x14:dataValidation>
        <x14:dataValidation type="list" allowBlank="1" showInputMessage="1" showErrorMessage="1">
          <x14:formula1>
            <xm:f>표준도서명!$G$2:$G$6</xm:f>
          </x14:formula1>
          <xm:sqref>B37:B39</xm:sqref>
        </x14:dataValidation>
        <x14:dataValidation type="list" allowBlank="1" showInputMessage="1" showErrorMessage="1">
          <x14:formula1>
            <xm:f>표준도서명!$H$2:$H$3</xm:f>
          </x14:formula1>
          <xm:sqref>B49:B50</xm:sqref>
        </x14:dataValidation>
        <x14:dataValidation type="list" allowBlank="1" showInputMessage="1" showErrorMessage="1">
          <x14:formula1>
            <xm:f>표준도서명!$I$2:$I$10</xm:f>
          </x14:formula1>
          <xm:sqref>B52:B55</xm:sqref>
        </x14:dataValidation>
        <x14:dataValidation type="list" allowBlank="1" showInputMessage="1" showErrorMessage="1">
          <x14:formula1>
            <xm:f>표준도서명!$J$2:$J$5</xm:f>
          </x14:formula1>
          <xm:sqref>B58:B61</xm:sqref>
        </x14:dataValidation>
        <x14:dataValidation type="list" allowBlank="1" showInputMessage="1" showErrorMessage="1">
          <x14:formula1>
            <xm:f>표준도서명!$A$2:$A$4</xm:f>
          </x14:formula1>
          <xm:sqref>B6:B7</xm:sqref>
        </x14:dataValidation>
        <x14:dataValidation type="list" allowBlank="1" showInputMessage="1" showErrorMessage="1">
          <x14:formula1>
            <xm:f>표준도서명!$C$2:$C$3</xm:f>
          </x14:formula1>
          <xm:sqref>B15:B16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국정도서 수정보완 대조표</vt:lpstr>
      <vt:lpstr>수정보완 내용 통계</vt:lpstr>
      <vt:lpstr>표준도서명</vt:lpstr>
      <vt:lpstr>사용설명서</vt:lpstr>
      <vt:lpstr>표준도서명!Print_Area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사용자</cp:lastModifiedBy>
  <cp:lastPrinted>2019-10-30T08:49:08Z</cp:lastPrinted>
  <dcterms:created xsi:type="dcterms:W3CDTF">2015-03-13T02:29:36Z</dcterms:created>
  <dcterms:modified xsi:type="dcterms:W3CDTF">2021-07-09T04:51:28Z</dcterms:modified>
</cp:coreProperties>
</file>